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lef35-my.sharepoint.com/personal/patrick_lefebvre_palef35_onmicrosoft_com/Documents/35 ANMONM/statistiques ONM35/stat 2025/"/>
    </mc:Choice>
  </mc:AlternateContent>
  <xr:revisionPtr revIDLastSave="4" documentId="8_{A2B08BF2-8E56-41D4-B170-FB335C5DA60D}" xr6:coauthVersionLast="47" xr6:coauthVersionMax="47" xr10:uidLastSave="{DE942ECB-0326-49CF-973B-E1A01777813F}"/>
  <bookViews>
    <workbookView xWindow="0" yWindow="-16320" windowWidth="29040" windowHeight="15840" xr2:uid="{BD618862-868E-44C0-BBED-0F3040E76B39}"/>
  </bookViews>
  <sheets>
    <sheet name="035-com adherent-20231007reper" sheetId="1" r:id="rId1"/>
  </sheets>
  <externalReferences>
    <externalReference r:id="rId2"/>
  </externalReferences>
  <definedNames>
    <definedName name="_xlnm._FilterDatabase" localSheetId="0" hidden="1">'035-com adherent-20231007reper'!$B$1:$Z$374</definedName>
    <definedName name="_xlnm.Print_Area" localSheetId="0">'035-com adherent-20231007reper'!$B$1:$Y$264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1" i="1" l="1"/>
  <c r="P390" i="1"/>
  <c r="P389" i="1"/>
  <c r="Q388" i="1"/>
  <c r="P388" i="1"/>
  <c r="R383" i="1"/>
  <c r="Q389" i="1" s="1"/>
  <c r="Q383" i="1"/>
  <c r="U382" i="1"/>
  <c r="P382" i="1"/>
  <c r="U381" i="1"/>
  <c r="U380" i="1"/>
  <c r="P380" i="1"/>
  <c r="T379" i="1"/>
  <c r="T383" i="1" s="1"/>
  <c r="Q391" i="1" s="1"/>
  <c r="S379" i="1"/>
  <c r="S383" i="1" s="1"/>
  <c r="Q390" i="1" s="1"/>
  <c r="P379" i="1"/>
  <c r="P383" i="1" s="1"/>
  <c r="P291" i="1"/>
  <c r="S290" i="1"/>
  <c r="P290" i="1"/>
  <c r="S289" i="1"/>
  <c r="P289" i="1"/>
  <c r="S288" i="1"/>
  <c r="P288" i="1"/>
  <c r="S287" i="1"/>
  <c r="V284" i="1"/>
  <c r="V283" i="1"/>
  <c r="V282" i="1"/>
  <c r="V281" i="1"/>
  <c r="V280" i="1"/>
  <c r="V278" i="1"/>
  <c r="V277" i="1"/>
  <c r="V276" i="1"/>
  <c r="V275" i="1"/>
  <c r="V274" i="1"/>
  <c r="V273" i="1"/>
  <c r="V272" i="1"/>
  <c r="V271" i="1"/>
  <c r="V270" i="1"/>
  <c r="V269" i="1"/>
  <c r="B269" i="1"/>
  <c r="V268" i="1"/>
  <c r="B268" i="1"/>
  <c r="V267" i="1"/>
  <c r="B267" i="1"/>
  <c r="V266" i="1"/>
  <c r="B266" i="1"/>
  <c r="V265" i="1"/>
  <c r="B265" i="1"/>
  <c r="V264" i="1"/>
  <c r="B264" i="1"/>
  <c r="V263" i="1"/>
  <c r="B263" i="1"/>
  <c r="V262" i="1"/>
  <c r="B262" i="1"/>
  <c r="V261" i="1"/>
  <c r="V260" i="1"/>
  <c r="B260" i="1"/>
  <c r="V259" i="1"/>
  <c r="V258" i="1"/>
  <c r="V257" i="1"/>
  <c r="B257" i="1"/>
  <c r="V256" i="1"/>
  <c r="B256" i="1"/>
  <c r="V255" i="1"/>
  <c r="B255" i="1"/>
  <c r="V254" i="1"/>
  <c r="V253" i="1"/>
  <c r="B253" i="1"/>
  <c r="V252" i="1"/>
  <c r="B252" i="1"/>
  <c r="V251" i="1"/>
  <c r="B251" i="1"/>
  <c r="V250" i="1"/>
  <c r="B250" i="1"/>
  <c r="V249" i="1"/>
  <c r="B249" i="1"/>
  <c r="V248" i="1"/>
  <c r="B248" i="1"/>
  <c r="V247" i="1"/>
  <c r="B247" i="1"/>
  <c r="V246" i="1"/>
  <c r="B246" i="1"/>
  <c r="V245" i="1"/>
  <c r="B245" i="1"/>
  <c r="V244" i="1"/>
  <c r="B244" i="1"/>
  <c r="V243" i="1"/>
  <c r="V242" i="1"/>
  <c r="B242" i="1"/>
  <c r="V241" i="1"/>
  <c r="B241" i="1"/>
  <c r="V240" i="1"/>
  <c r="B240" i="1"/>
  <c r="V239" i="1"/>
  <c r="V238" i="1"/>
  <c r="B238" i="1"/>
  <c r="V237" i="1"/>
  <c r="V236" i="1"/>
  <c r="B236" i="1"/>
  <c r="V235" i="1"/>
  <c r="B235" i="1"/>
  <c r="V234" i="1"/>
  <c r="V233" i="1"/>
  <c r="B233" i="1"/>
  <c r="V232" i="1"/>
  <c r="V231" i="1"/>
  <c r="B231" i="1"/>
  <c r="V230" i="1"/>
  <c r="B230" i="1"/>
  <c r="V229" i="1"/>
  <c r="B229" i="1"/>
  <c r="V228" i="1"/>
  <c r="V227" i="1"/>
  <c r="B227" i="1"/>
  <c r="V226" i="1"/>
  <c r="B226" i="1"/>
  <c r="V225" i="1"/>
  <c r="B225" i="1"/>
  <c r="V224" i="1"/>
  <c r="B224" i="1"/>
  <c r="V223" i="1"/>
  <c r="V222" i="1"/>
  <c r="B222" i="1"/>
  <c r="V221" i="1"/>
  <c r="B221" i="1"/>
  <c r="V220" i="1"/>
  <c r="V219" i="1"/>
  <c r="V218" i="1"/>
  <c r="B218" i="1"/>
  <c r="V217" i="1"/>
  <c r="B217" i="1"/>
  <c r="V216" i="1"/>
  <c r="B216" i="1"/>
  <c r="V215" i="1"/>
  <c r="V214" i="1"/>
  <c r="B214" i="1"/>
  <c r="V213" i="1"/>
  <c r="V211" i="1"/>
  <c r="V209" i="1"/>
  <c r="B209" i="1"/>
  <c r="V208" i="1"/>
  <c r="B208" i="1"/>
  <c r="V207" i="1"/>
  <c r="B207" i="1"/>
  <c r="V206" i="1"/>
  <c r="B206" i="1"/>
  <c r="V204" i="1"/>
  <c r="B204" i="1"/>
  <c r="V203" i="1"/>
  <c r="B203" i="1"/>
  <c r="V202" i="1"/>
  <c r="B202" i="1"/>
  <c r="V200" i="1"/>
  <c r="B200" i="1"/>
  <c r="V199" i="1"/>
  <c r="B199" i="1"/>
  <c r="V198" i="1"/>
  <c r="B198" i="1"/>
  <c r="V197" i="1"/>
  <c r="B197" i="1"/>
  <c r="V196" i="1"/>
  <c r="B196" i="1"/>
  <c r="V195" i="1"/>
  <c r="B195" i="1"/>
  <c r="V194" i="1"/>
  <c r="B194" i="1"/>
  <c r="V193" i="1"/>
  <c r="V192" i="1"/>
  <c r="V191" i="1"/>
  <c r="B191" i="1"/>
  <c r="V190" i="1"/>
  <c r="B190" i="1"/>
  <c r="V189" i="1"/>
  <c r="B189" i="1"/>
  <c r="V188" i="1"/>
  <c r="B188" i="1"/>
  <c r="V187" i="1"/>
  <c r="B187" i="1"/>
  <c r="V186" i="1"/>
  <c r="B186" i="1"/>
  <c r="V185" i="1"/>
  <c r="B185" i="1"/>
  <c r="V184" i="1"/>
  <c r="V183" i="1"/>
  <c r="V182" i="1"/>
  <c r="V181" i="1"/>
  <c r="B181" i="1"/>
  <c r="V180" i="1"/>
  <c r="B180" i="1"/>
  <c r="V179" i="1"/>
  <c r="B179" i="1"/>
  <c r="V178" i="1"/>
  <c r="B178" i="1"/>
  <c r="V177" i="1"/>
  <c r="V175" i="1"/>
  <c r="B175" i="1"/>
  <c r="V174" i="1"/>
  <c r="B174" i="1"/>
  <c r="V173" i="1"/>
  <c r="B173" i="1"/>
  <c r="V172" i="1"/>
  <c r="B172" i="1"/>
  <c r="V171" i="1"/>
  <c r="B171" i="1"/>
  <c r="V167" i="1"/>
  <c r="B167" i="1"/>
  <c r="V166" i="1"/>
  <c r="B166" i="1"/>
  <c r="V165" i="1"/>
  <c r="B165" i="1"/>
  <c r="V164" i="1"/>
  <c r="B164" i="1"/>
  <c r="V163" i="1"/>
  <c r="B163" i="1"/>
  <c r="V162" i="1"/>
  <c r="B162" i="1"/>
  <c r="V161" i="1"/>
  <c r="V160" i="1"/>
  <c r="B160" i="1"/>
  <c r="V158" i="1"/>
  <c r="B158" i="1"/>
  <c r="V157" i="1"/>
  <c r="V156" i="1"/>
  <c r="B156" i="1"/>
  <c r="V155" i="1"/>
  <c r="B155" i="1"/>
  <c r="V154" i="1"/>
  <c r="B154" i="1"/>
  <c r="V153" i="1"/>
  <c r="B153" i="1"/>
  <c r="V152" i="1"/>
  <c r="B152" i="1"/>
  <c r="V151" i="1"/>
  <c r="B151" i="1"/>
  <c r="V150" i="1"/>
  <c r="B150" i="1"/>
  <c r="V148" i="1"/>
  <c r="V146" i="1"/>
  <c r="B146" i="1"/>
  <c r="V145" i="1"/>
  <c r="B145" i="1"/>
  <c r="V144" i="1"/>
  <c r="B144" i="1"/>
  <c r="V143" i="1"/>
  <c r="V142" i="1"/>
  <c r="B142" i="1"/>
  <c r="V141" i="1"/>
  <c r="B141" i="1"/>
  <c r="V140" i="1"/>
  <c r="B140" i="1"/>
  <c r="V139" i="1"/>
  <c r="B139" i="1"/>
  <c r="V138" i="1"/>
  <c r="B138" i="1"/>
  <c r="V137" i="1"/>
  <c r="V136" i="1"/>
  <c r="B136" i="1"/>
  <c r="V135" i="1"/>
  <c r="B135" i="1"/>
  <c r="V134" i="1"/>
  <c r="B134" i="1"/>
  <c r="V133" i="1"/>
  <c r="B133" i="1"/>
  <c r="V132" i="1"/>
  <c r="V131" i="1"/>
  <c r="B131" i="1"/>
  <c r="V130" i="1"/>
  <c r="B130" i="1"/>
  <c r="V129" i="1"/>
  <c r="B129" i="1"/>
  <c r="V128" i="1"/>
  <c r="B128" i="1"/>
  <c r="V127" i="1"/>
  <c r="B127" i="1"/>
  <c r="V126" i="1"/>
  <c r="B126" i="1"/>
  <c r="V125" i="1"/>
  <c r="B125" i="1"/>
  <c r="V124" i="1"/>
  <c r="B124" i="1"/>
  <c r="V123" i="1"/>
  <c r="B123" i="1"/>
  <c r="V122" i="1"/>
  <c r="B122" i="1"/>
  <c r="V121" i="1"/>
  <c r="B121" i="1"/>
  <c r="V120" i="1"/>
  <c r="B120" i="1"/>
  <c r="V119" i="1"/>
  <c r="V118" i="1"/>
  <c r="V117" i="1"/>
  <c r="B117" i="1"/>
  <c r="V116" i="1"/>
  <c r="B116" i="1"/>
  <c r="V115" i="1"/>
  <c r="B115" i="1"/>
  <c r="V114" i="1"/>
  <c r="V113" i="1"/>
  <c r="V111" i="1"/>
  <c r="B111" i="1"/>
  <c r="V110" i="1"/>
  <c r="B110" i="1"/>
  <c r="V109" i="1"/>
  <c r="V108" i="1"/>
  <c r="B108" i="1"/>
  <c r="V107" i="1"/>
  <c r="B107" i="1"/>
  <c r="V106" i="1"/>
  <c r="B106" i="1"/>
  <c r="V105" i="1"/>
  <c r="B105" i="1"/>
  <c r="V104" i="1"/>
  <c r="V103" i="1"/>
  <c r="V102" i="1"/>
  <c r="B102" i="1"/>
  <c r="V101" i="1"/>
  <c r="B101" i="1"/>
  <c r="V99" i="1"/>
  <c r="B99" i="1"/>
  <c r="B100" i="1" s="1"/>
  <c r="V98" i="1"/>
  <c r="B98" i="1"/>
  <c r="V97" i="1"/>
  <c r="B97" i="1"/>
  <c r="V96" i="1"/>
  <c r="V95" i="1"/>
  <c r="B95" i="1"/>
  <c r="V94" i="1"/>
  <c r="B94" i="1"/>
  <c r="V93" i="1"/>
  <c r="B93" i="1"/>
  <c r="V91" i="1"/>
  <c r="B91" i="1"/>
  <c r="V90" i="1"/>
  <c r="B90" i="1"/>
  <c r="V89" i="1"/>
  <c r="V88" i="1"/>
  <c r="B88" i="1"/>
  <c r="V87" i="1"/>
  <c r="B87" i="1"/>
  <c r="V86" i="1"/>
  <c r="V85" i="1"/>
  <c r="B85" i="1"/>
  <c r="V84" i="1"/>
  <c r="B84" i="1"/>
  <c r="V83" i="1"/>
  <c r="B83" i="1"/>
  <c r="V82" i="1"/>
  <c r="B82" i="1"/>
  <c r="V81" i="1"/>
  <c r="B81" i="1"/>
  <c r="V80" i="1"/>
  <c r="B80" i="1"/>
  <c r="V79" i="1"/>
  <c r="B79" i="1"/>
  <c r="V78" i="1"/>
  <c r="B78" i="1"/>
  <c r="V77" i="1"/>
  <c r="B77" i="1"/>
  <c r="V76" i="1"/>
  <c r="B76" i="1"/>
  <c r="V75" i="1"/>
  <c r="V74" i="1"/>
  <c r="B74" i="1"/>
  <c r="V73" i="1"/>
  <c r="B73" i="1"/>
  <c r="V72" i="1"/>
  <c r="B72" i="1"/>
  <c r="V71" i="1"/>
  <c r="V70" i="1"/>
  <c r="B70" i="1"/>
  <c r="V69" i="1"/>
  <c r="B69" i="1"/>
  <c r="V68" i="1"/>
  <c r="B68" i="1"/>
  <c r="V67" i="1"/>
  <c r="V66" i="1"/>
  <c r="V65" i="1"/>
  <c r="V64" i="1"/>
  <c r="V63" i="1"/>
  <c r="B63" i="1"/>
  <c r="V62" i="1"/>
  <c r="B62" i="1"/>
  <c r="V61" i="1"/>
  <c r="V60" i="1"/>
  <c r="B60" i="1"/>
  <c r="B61" i="1" s="1"/>
  <c r="V59" i="1"/>
  <c r="B59" i="1"/>
  <c r="V58" i="1"/>
  <c r="V57" i="1"/>
  <c r="B57" i="1"/>
  <c r="V56" i="1"/>
  <c r="B56" i="1"/>
  <c r="V55" i="1"/>
  <c r="V54" i="1"/>
  <c r="B54" i="1"/>
  <c r="V53" i="1"/>
  <c r="B53" i="1"/>
  <c r="V52" i="1"/>
  <c r="B52" i="1"/>
  <c r="V51" i="1"/>
  <c r="V50" i="1"/>
  <c r="B50" i="1"/>
  <c r="V49" i="1"/>
  <c r="B49" i="1"/>
  <c r="V48" i="1"/>
  <c r="B48" i="1"/>
  <c r="V47" i="1"/>
  <c r="V46" i="1"/>
  <c r="V45" i="1"/>
  <c r="B45" i="1"/>
  <c r="V44" i="1"/>
  <c r="B44" i="1"/>
  <c r="V43" i="1"/>
  <c r="B43" i="1"/>
  <c r="V42" i="1"/>
  <c r="B42" i="1"/>
  <c r="V41" i="1"/>
  <c r="B41" i="1"/>
  <c r="V40" i="1"/>
  <c r="B40" i="1"/>
  <c r="V39" i="1"/>
  <c r="V38" i="1"/>
  <c r="B38" i="1"/>
  <c r="V37" i="1"/>
  <c r="B37" i="1"/>
  <c r="V36" i="1"/>
  <c r="B36" i="1"/>
  <c r="V35" i="1"/>
  <c r="B35" i="1"/>
  <c r="V34" i="1"/>
  <c r="B34" i="1"/>
  <c r="V33" i="1"/>
  <c r="B33" i="1"/>
  <c r="V32" i="1"/>
  <c r="B32" i="1"/>
  <c r="V31" i="1"/>
  <c r="V30" i="1"/>
  <c r="B30" i="1"/>
  <c r="V29" i="1"/>
  <c r="B29" i="1"/>
  <c r="V28" i="1"/>
  <c r="V27" i="1"/>
  <c r="B27" i="1"/>
  <c r="V26" i="1"/>
  <c r="B26" i="1"/>
  <c r="V24" i="1"/>
  <c r="V23" i="1"/>
  <c r="B23" i="1"/>
  <c r="V22" i="1"/>
  <c r="B22" i="1"/>
  <c r="V21" i="1"/>
  <c r="B21" i="1"/>
  <c r="B20" i="1"/>
  <c r="V19" i="1"/>
  <c r="B19" i="1"/>
  <c r="V18" i="1"/>
  <c r="B18" i="1"/>
  <c r="V17" i="1"/>
  <c r="B17" i="1"/>
  <c r="V16" i="1"/>
  <c r="B16" i="1"/>
  <c r="V15" i="1"/>
  <c r="B15" i="1"/>
  <c r="V14" i="1"/>
  <c r="B14" i="1"/>
  <c r="V13" i="1"/>
  <c r="V12" i="1"/>
  <c r="B12" i="1"/>
  <c r="V11" i="1"/>
  <c r="B11" i="1"/>
  <c r="V10" i="1"/>
  <c r="B10" i="1"/>
  <c r="V9" i="1"/>
  <c r="B9" i="1"/>
  <c r="V8" i="1"/>
  <c r="B8" i="1"/>
  <c r="V7" i="1"/>
  <c r="B7" i="1"/>
  <c r="V6" i="1"/>
  <c r="B6" i="1"/>
  <c r="V5" i="1"/>
  <c r="B5" i="1"/>
  <c r="V4" i="1"/>
  <c r="B4" i="1"/>
  <c r="V3" i="1"/>
  <c r="V2" i="1"/>
  <c r="P292" i="1" l="1"/>
  <c r="S292" i="1"/>
  <c r="P392" i="1"/>
  <c r="U383" i="1"/>
  <c r="Q392" i="1"/>
  <c r="U37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M8" authorId="0" shapeId="0" xr:uid="{342414D1-D34C-4558-9DDA-177753723DC4}">
      <text>
        <r>
          <rPr>
            <b/>
            <sz val="9"/>
            <color indexed="81"/>
            <rFont val="Tahoma"/>
            <family val="2"/>
          </rPr>
          <t xml:space="preserve">mil # AK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2" authorId="0" shapeId="0" xr:uid="{98E237DB-DBFF-4922-900F-A156A956F0C2}">
      <text>
        <r>
          <rPr>
            <b/>
            <sz val="9"/>
            <color indexed="81"/>
            <rFont val="Tahoma"/>
            <family val="2"/>
          </rPr>
          <t>ou LOIC 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<sst xmlns="http://schemas.openxmlformats.org/spreadsheetml/2006/main" count="3823" uniqueCount="2715">
  <si>
    <t>N° Adhérent</t>
  </si>
  <si>
    <t>carte</t>
  </si>
  <si>
    <t xml:space="preserve">nom </t>
  </si>
  <si>
    <t>Identification</t>
  </si>
  <si>
    <t>Nom naissance</t>
  </si>
  <si>
    <t>Adresse 1</t>
  </si>
  <si>
    <t>Adresse 2</t>
  </si>
  <si>
    <t>Adresse 3</t>
  </si>
  <si>
    <t>CP Adresse</t>
  </si>
  <si>
    <t>Ville</t>
  </si>
  <si>
    <t>Tél</t>
  </si>
  <si>
    <t>Mobile</t>
  </si>
  <si>
    <t>Email</t>
  </si>
  <si>
    <t>Date Naissance</t>
  </si>
  <si>
    <t>Profession</t>
  </si>
  <si>
    <t>Activités</t>
  </si>
  <si>
    <t>Grade</t>
  </si>
  <si>
    <t>nu comi</t>
  </si>
  <si>
    <t>comité</t>
  </si>
  <si>
    <t>retraité</t>
  </si>
  <si>
    <t>Profession 2</t>
  </si>
  <si>
    <t>age</t>
  </si>
  <si>
    <t>AIMARD</t>
  </si>
  <si>
    <t>Mme Bernadette AIMARD</t>
  </si>
  <si>
    <t>LE BEAU</t>
  </si>
  <si>
    <t>91 boulevard de la Duchesse Anne</t>
  </si>
  <si>
    <t>RENNES</t>
  </si>
  <si>
    <t>02 99 54 57 68</t>
  </si>
  <si>
    <t>06 16 27 94 31</t>
  </si>
  <si>
    <t>bernadette.aimard35@gmail.com</t>
  </si>
  <si>
    <t>Retraitée</t>
  </si>
  <si>
    <t>Symphatisant</t>
  </si>
  <si>
    <t>Rennes</t>
  </si>
  <si>
    <t>ALMAND</t>
  </si>
  <si>
    <t>M. Dominique ALMAND</t>
  </si>
  <si>
    <t>1 Rue Anne Boivent</t>
  </si>
  <si>
    <t>FOUGERES</t>
  </si>
  <si>
    <t>02 99 99 67 68</t>
  </si>
  <si>
    <t>Directeur adjoint du BSN de Rennes</t>
  </si>
  <si>
    <t>Chevalier</t>
  </si>
  <si>
    <t>Vitré-Fougères</t>
  </si>
  <si>
    <t>Directeur Adjoint du Bsn De Rennes</t>
  </si>
  <si>
    <t>LILLEMER</t>
  </si>
  <si>
    <t>035-00978</t>
  </si>
  <si>
    <t>ANDRIEUX</t>
  </si>
  <si>
    <t>M. Jean-Yves  ANDRIEUX</t>
  </si>
  <si>
    <t>13 rue des Tertriers</t>
  </si>
  <si>
    <t>CESSON SÉVIGNÉ</t>
  </si>
  <si>
    <t>02 99 22 25 05</t>
  </si>
  <si>
    <t>06 15 89 28 23</t>
  </si>
  <si>
    <t>andrieux.jean-yves@orange.fr</t>
  </si>
  <si>
    <t>Professeur des universités émérite</t>
  </si>
  <si>
    <t>expert auprès ICOMOS patrimoine mondial UNESCO</t>
  </si>
  <si>
    <t>Professeur des Universités Emérite</t>
  </si>
  <si>
    <t>LA FRESNAIS</t>
  </si>
  <si>
    <t>St-Malo</t>
  </si>
  <si>
    <t>035-00966</t>
  </si>
  <si>
    <t>ARLÈS</t>
  </si>
  <si>
    <t>M. Marc  ARLÈS</t>
  </si>
  <si>
    <t>48 rue Brocéliande</t>
  </si>
  <si>
    <t>MELESSE</t>
  </si>
  <si>
    <t>02 99 66 11 90</t>
  </si>
  <si>
    <t>06 15 57 11 08</t>
  </si>
  <si>
    <t>arles.marc@orange.fr</t>
  </si>
  <si>
    <t>Délégué général fédération professionnelle</t>
  </si>
  <si>
    <t>Délégué Général Fédération Professionnelle</t>
  </si>
  <si>
    <t>DOMAGNE</t>
  </si>
  <si>
    <t>035-00963</t>
  </si>
  <si>
    <t>AUBRY</t>
  </si>
  <si>
    <t>M. Rudy AUBRY</t>
  </si>
  <si>
    <t>13 rue des Landes</t>
  </si>
  <si>
    <t>CHANTEPIE</t>
  </si>
  <si>
    <t>06 17 77 25 78</t>
  </si>
  <si>
    <t>aubry_rudy@yahoo.fr</t>
  </si>
  <si>
    <t>Fonctionnaire Intérieur</t>
  </si>
  <si>
    <t>SAINT-BENOIT-DES-ONDES</t>
  </si>
  <si>
    <t>035-01055</t>
  </si>
  <si>
    <t>AUBRY JP</t>
  </si>
  <si>
    <t>M. Jean-Paul AUBRY</t>
  </si>
  <si>
    <t>5 rue de la Baie</t>
  </si>
  <si>
    <t>LA GOUESNIERE</t>
  </si>
  <si>
    <t>02 99 58 20 37</t>
  </si>
  <si>
    <t>06 86 10 80 28</t>
  </si>
  <si>
    <t>jp-a.aubry@orange.fr</t>
  </si>
  <si>
    <t>gendarmerie</t>
  </si>
  <si>
    <t>Saint-Malo</t>
  </si>
  <si>
    <t>Gendarmerie</t>
  </si>
  <si>
    <t>SAINT-BROLADRE</t>
  </si>
  <si>
    <t>035-00997</t>
  </si>
  <si>
    <t>AUBRY R</t>
  </si>
  <si>
    <t>M. René AUBRY</t>
  </si>
  <si>
    <t>14 Rue de La Goëletterie</t>
  </si>
  <si>
    <t>ST MALO</t>
  </si>
  <si>
    <t>02 99 82 33 39</t>
  </si>
  <si>
    <t>06 84 74 10 34</t>
  </si>
  <si>
    <t>aubry_rene@yahoo.ca</t>
  </si>
  <si>
    <t>Militaire</t>
  </si>
  <si>
    <t>MONT-DOL</t>
  </si>
  <si>
    <t>035-01071</t>
  </si>
  <si>
    <t>AVANZINI</t>
  </si>
  <si>
    <t>M. Eric  AVANZINI</t>
  </si>
  <si>
    <t>7 rue Edouard VII</t>
  </si>
  <si>
    <t>07 89 45 33 40</t>
  </si>
  <si>
    <t>eric.avanzini@wanadoo.fr</t>
  </si>
  <si>
    <t xml:space="preserve">Militaire  </t>
  </si>
  <si>
    <t>pensionné de guerre à 80%</t>
  </si>
  <si>
    <t>BAGUER-MORVAN</t>
  </si>
  <si>
    <t>035-00910</t>
  </si>
  <si>
    <t>BABRON</t>
  </si>
  <si>
    <t>M. Yves  BABRON</t>
  </si>
  <si>
    <t>EHPAD Maison de La Touche</t>
  </si>
  <si>
    <t>39 bis Bd de Verdun</t>
  </si>
  <si>
    <t>06 33 48 95 48</t>
  </si>
  <si>
    <t>Général (2S)</t>
  </si>
  <si>
    <t>Commandeur</t>
  </si>
  <si>
    <t>Général (2s)</t>
  </si>
  <si>
    <t>SAINT-MARCAN</t>
  </si>
  <si>
    <t>035-00911</t>
  </si>
  <si>
    <t>BAILLEUL</t>
  </si>
  <si>
    <t>M. Patrick BAILLEUL</t>
  </si>
  <si>
    <t>227 avenue du Général Patton</t>
  </si>
  <si>
    <t>06 60 98 04 38</t>
  </si>
  <si>
    <t>pembailleul@gmail.com</t>
  </si>
  <si>
    <t>Secrétaire Gl (H) Chambre de Métiers 35</t>
  </si>
  <si>
    <t>Secrétaire Gl (H) Chambre Métiers 35</t>
  </si>
  <si>
    <t>BAGUER-PICAN</t>
  </si>
  <si>
    <t>035-00968</t>
  </si>
  <si>
    <t>BALLAGEAS</t>
  </si>
  <si>
    <t>M. Michel BALLAGEAS</t>
  </si>
  <si>
    <t>2 allée de Cartagène</t>
  </si>
  <si>
    <t>DINARD</t>
  </si>
  <si>
    <t>02 99 21 01 53</t>
  </si>
  <si>
    <t>06 86 40 16 58</t>
  </si>
  <si>
    <t>mballageas@me.com</t>
  </si>
  <si>
    <t>professeur</t>
  </si>
  <si>
    <t>Professeur</t>
  </si>
  <si>
    <t>LA BOUSSAC</t>
  </si>
  <si>
    <t>035-00956</t>
  </si>
  <si>
    <t>BARBE</t>
  </si>
  <si>
    <t>M. Alain BARBE</t>
  </si>
  <si>
    <t>4 Rue du Stade</t>
  </si>
  <si>
    <t>ST BROLADRE</t>
  </si>
  <si>
    <t>02 99 80 28 96</t>
  </si>
  <si>
    <t>06 63 48 85 86</t>
  </si>
  <si>
    <t>abarbe35@orange.fr</t>
  </si>
  <si>
    <t>Prestataire de services</t>
  </si>
  <si>
    <t>Prestataire de Services</t>
  </si>
  <si>
    <t>ROZ-LANDRIEUX</t>
  </si>
  <si>
    <t>035-00760</t>
  </si>
  <si>
    <t>BAREL</t>
  </si>
  <si>
    <t>Mme Marcelle BAREL</t>
  </si>
  <si>
    <t>NATAF</t>
  </si>
  <si>
    <t>La Besneraie</t>
  </si>
  <si>
    <t>IFFENDIC</t>
  </si>
  <si>
    <t>99 07 99 49</t>
  </si>
  <si>
    <t>Retraité</t>
  </si>
  <si>
    <t>HIREL</t>
  </si>
  <si>
    <t>035-01079</t>
  </si>
  <si>
    <t>BARON</t>
  </si>
  <si>
    <t>M. Marcel BARON</t>
  </si>
  <si>
    <t>36 Rue du Champ Sévigné</t>
  </si>
  <si>
    <t>ST GRÉGOIRE</t>
  </si>
  <si>
    <t>02 99 68 87 84</t>
  </si>
  <si>
    <t>marbaron@free.fr</t>
  </si>
  <si>
    <t>Retraité directeur adjoint</t>
  </si>
  <si>
    <t>DOL-DE-BRETAGNE</t>
  </si>
  <si>
    <t>035-01074</t>
  </si>
  <si>
    <t>M. Robert BARON</t>
  </si>
  <si>
    <t>8 Cour de Vienne</t>
  </si>
  <si>
    <t>ST BENOIT DES ONDES</t>
  </si>
  <si>
    <t>09 79 05 41 96</t>
  </si>
  <si>
    <t>06 08 64 59 33</t>
  </si>
  <si>
    <t>baronrobert@orange.fr</t>
  </si>
  <si>
    <t>Directeur d'organisation professionnelle</t>
  </si>
  <si>
    <t>Officier</t>
  </si>
  <si>
    <t>Directeur organisation professionnelle</t>
  </si>
  <si>
    <t>EPINIAC</t>
  </si>
  <si>
    <t>035-00838</t>
  </si>
  <si>
    <t>BÉGAIN</t>
  </si>
  <si>
    <t>Mme Hélène BÉGAIN</t>
  </si>
  <si>
    <t>184 boulevard Jacques Cartier</t>
  </si>
  <si>
    <t>02 99 32 48 49</t>
  </si>
  <si>
    <t>06 85 35 11 08</t>
  </si>
  <si>
    <t>helenebegain@yahoo.fr</t>
  </si>
  <si>
    <t>RETRAITEE MINISTERE DEFENSE</t>
  </si>
  <si>
    <t>Retraité Défense</t>
  </si>
  <si>
    <t>BROUALAN</t>
  </si>
  <si>
    <t>035-01062</t>
  </si>
  <si>
    <t>BENARD</t>
  </si>
  <si>
    <t>M. Jacques  BENARD</t>
  </si>
  <si>
    <t>29 rue de la Chesnaie</t>
  </si>
  <si>
    <t>06 47 82 20 21</t>
  </si>
  <si>
    <t>1jacques.benard@orange.fr</t>
  </si>
  <si>
    <t>Inspection Affaires Maritimes</t>
  </si>
  <si>
    <t>élu municipal</t>
  </si>
  <si>
    <t>Directeur délégué (H) Poste Ouest</t>
  </si>
  <si>
    <t>MOUTIERS</t>
  </si>
  <si>
    <t>035-01061</t>
  </si>
  <si>
    <t>BERKELMANNS</t>
  </si>
  <si>
    <t>M. Florent BERKELMANS</t>
  </si>
  <si>
    <t>5 rue de Monfort</t>
  </si>
  <si>
    <t>L'HERMITAGE</t>
  </si>
  <si>
    <t>02 99 64 09 12</t>
  </si>
  <si>
    <t>06 12 13 05 24</t>
  </si>
  <si>
    <t>bksfg@aol.com</t>
  </si>
  <si>
    <t>Officier de carrière CDT</t>
  </si>
  <si>
    <t>Officier retraité</t>
  </si>
  <si>
    <t>ARBRISSEL</t>
  </si>
  <si>
    <t>035-01046</t>
  </si>
  <si>
    <t>BERNARD</t>
  </si>
  <si>
    <t>M. René BERNARD</t>
  </si>
  <si>
    <t>ST MELOIR DES ONDES</t>
  </si>
  <si>
    <t>rene-jo@wanadoo.fr</t>
  </si>
  <si>
    <t xml:space="preserve"> </t>
  </si>
  <si>
    <t>Maire honoraire St Méloir des Ondes</t>
  </si>
  <si>
    <t>Maire honoraire</t>
  </si>
  <si>
    <t>AVAILLES-SUR-SEICHE</t>
  </si>
  <si>
    <t>035-01030</t>
  </si>
  <si>
    <t>M. Michel BERNARD</t>
  </si>
  <si>
    <t>67 Boulevard de Dezerseul</t>
  </si>
  <si>
    <t>02 99 83 91 87</t>
  </si>
  <si>
    <t>06 07 51 85 89</t>
  </si>
  <si>
    <t>michel.bernard3@orange.fr</t>
  </si>
  <si>
    <t>Directeur executif dela poste pour la zone ouest</t>
  </si>
  <si>
    <t>LA SELLE-GUERCHAISE</t>
  </si>
  <si>
    <t>035-01029</t>
  </si>
  <si>
    <t>BERNARD LA GATINAS</t>
  </si>
  <si>
    <t>M. Léonard BERNARD DE LA GATINAIS</t>
  </si>
  <si>
    <t>16 le Gatinais</t>
  </si>
  <si>
    <t>ST COULOMB</t>
  </si>
  <si>
    <t>06 08 74 36 43</t>
  </si>
  <si>
    <t>leonard.gatinais@gmail.com</t>
  </si>
  <si>
    <t>Magistrat 1er avocat général Cour Cassation (H)</t>
  </si>
  <si>
    <r>
      <t>1</t>
    </r>
    <r>
      <rPr>
        <vertAlign val="superscript"/>
        <sz val="10"/>
        <color indexed="63"/>
        <rFont val="Arial"/>
        <family val="2"/>
      </rPr>
      <t>er</t>
    </r>
    <r>
      <rPr>
        <sz val="10"/>
        <color indexed="63"/>
        <rFont val="Arial"/>
        <family val="2"/>
      </rPr>
      <t> Avocat Général (H) Cour de Cassation</t>
    </r>
  </si>
  <si>
    <t>MOUSSE</t>
  </si>
  <si>
    <t>035-00794</t>
  </si>
  <si>
    <t>BERTHELOT</t>
  </si>
  <si>
    <t>Mme Annick BERTHELOT</t>
  </si>
  <si>
    <t>CROUAN</t>
  </si>
  <si>
    <t>13 Allée Flora Tristan</t>
  </si>
  <si>
    <t>02 99 51 56 61</t>
  </si>
  <si>
    <t>berthelotannick@yahoo.fr</t>
  </si>
  <si>
    <t>employée de banque</t>
  </si>
  <si>
    <t>Ecriture et soutien aux personnes détenues</t>
  </si>
  <si>
    <t>RANNEE</t>
  </si>
  <si>
    <t>035-01049</t>
  </si>
  <si>
    <t>BESLAND</t>
  </si>
  <si>
    <t>Mme Gabrielle BESLAND</t>
  </si>
  <si>
    <t>2 rue Jean Coquelin</t>
  </si>
  <si>
    <t>02 21 68 85 08</t>
  </si>
  <si>
    <t>VISSEICHE</t>
  </si>
  <si>
    <t>035-01051</t>
  </si>
  <si>
    <t>BETHUEL</t>
  </si>
  <si>
    <t>M. Léon BETHUEL</t>
  </si>
  <si>
    <t>6 Le Placis Ruault</t>
  </si>
  <si>
    <t>ROMILLE</t>
  </si>
  <si>
    <t> 06.83.54.60.14 </t>
  </si>
  <si>
    <t xml:space="preserve">leon.bethuel@orange.fr  </t>
  </si>
  <si>
    <t>Redon -Vilaine</t>
  </si>
  <si>
    <t>035-00979</t>
  </si>
  <si>
    <t>BILLARD</t>
  </si>
  <si>
    <t>M. Jean-Claude BILLARD</t>
  </si>
  <si>
    <t>La Boue</t>
  </si>
  <si>
    <t>MAURON</t>
  </si>
  <si>
    <t>DROUGES</t>
  </si>
  <si>
    <t>035-00879</t>
  </si>
  <si>
    <t>BINOIS</t>
  </si>
  <si>
    <t>Mme Marie-Thérèse BINOIS</t>
  </si>
  <si>
    <t>POULAIN</t>
  </si>
  <si>
    <t>1 bis allée la Bruyère</t>
  </si>
  <si>
    <t>02 99 36 64 53</t>
  </si>
  <si>
    <t>Ancienne cheffe d’entreprise</t>
  </si>
  <si>
    <t>veuve de M. Binois Noël 035-00846</t>
  </si>
  <si>
    <t>Ancienne Cheffe d’entreprise</t>
  </si>
  <si>
    <t>LA GUERCHE-DE-BRETAGNE</t>
  </si>
  <si>
    <t>035-00603</t>
  </si>
  <si>
    <t>BIRON</t>
  </si>
  <si>
    <t>M. Denis BIRON</t>
  </si>
  <si>
    <t>16 rue des Mouettes</t>
  </si>
  <si>
    <t>07 61 17 80 25</t>
  </si>
  <si>
    <t>denis.biron@gmail.com</t>
  </si>
  <si>
    <t>Ancien directeur du secrétariat général du departement 35</t>
  </si>
  <si>
    <t>réserviste citoyen gendarmerie REG BRETAGNE</t>
  </si>
  <si>
    <t>035-00958</t>
  </si>
  <si>
    <t>BLANCHARD</t>
  </si>
  <si>
    <t>M. Michel BLANCHARD</t>
  </si>
  <si>
    <t>3 rue du Presbytère</t>
  </si>
  <si>
    <t>GUER</t>
  </si>
  <si>
    <t>06 14 64 61 81</t>
  </si>
  <si>
    <t>blanchard.mi@gmail.com</t>
  </si>
  <si>
    <t>formateur indépendant ecole supérieur de commerce</t>
  </si>
  <si>
    <t xml:space="preserve">Formateur </t>
  </si>
  <si>
    <t>CHARTRES-DE-BRETAGNE</t>
  </si>
  <si>
    <t>035-00859</t>
  </si>
  <si>
    <t>BLANQUEFORT</t>
  </si>
  <si>
    <t>M. Philippe BLANQUEFORT</t>
  </si>
  <si>
    <t>8 La Vallée</t>
  </si>
  <si>
    <t>LA BOUEXIERE</t>
  </si>
  <si>
    <t>06 85 21 22 79</t>
  </si>
  <si>
    <t>blanquefort.philippe@orange.fr</t>
  </si>
  <si>
    <t>Général (2 S) - Prst SMLH 35</t>
  </si>
  <si>
    <t>PONT-PEAN</t>
  </si>
  <si>
    <t>035-01072</t>
  </si>
  <si>
    <t>BOCQUET</t>
  </si>
  <si>
    <t>Mme Marie-Françoise BOCQUET</t>
  </si>
  <si>
    <t>CHAPRON</t>
  </si>
  <si>
    <t>15 Rue des Rosiers</t>
  </si>
  <si>
    <t>CHATILLON EN VENDELAIS</t>
  </si>
  <si>
    <t>02 99 76 18 02</t>
  </si>
  <si>
    <t>06 18 44 45 98</t>
  </si>
  <si>
    <t>mf.bocquet@wanadoo.fr</t>
  </si>
  <si>
    <t>Président d’associations secteur social</t>
  </si>
  <si>
    <t>Présidente Associations secteur social</t>
  </si>
  <si>
    <t>VEZIN-LE-COQUET</t>
  </si>
  <si>
    <t>035-01026</t>
  </si>
  <si>
    <t>BOHUON</t>
  </si>
  <si>
    <t>M. Bernard BOHUON</t>
  </si>
  <si>
    <t>10 rue Francis Mariotte</t>
  </si>
  <si>
    <t>02 99 51 31 91</t>
  </si>
  <si>
    <t>06 37 04 47 85</t>
  </si>
  <si>
    <t>Pénitencier</t>
  </si>
  <si>
    <t>Administration Pénitentiaire</t>
  </si>
  <si>
    <t>LE LOROUX</t>
  </si>
  <si>
    <t>035-01081</t>
  </si>
  <si>
    <t>BONDIGUEL</t>
  </si>
  <si>
    <t>M. René BONDIGUEL</t>
  </si>
  <si>
    <t>3 rue Vincent Van Gogh</t>
  </si>
  <si>
    <t>GEVEZE</t>
  </si>
  <si>
    <t>06 64 02 35 99</t>
  </si>
  <si>
    <t>rene.bondiguel@orange.fr</t>
  </si>
  <si>
    <t>Dircab Pdt CD 35</t>
  </si>
  <si>
    <t>Ancien Dircab Pdt Cd 35</t>
  </si>
  <si>
    <t>JAVENE</t>
  </si>
  <si>
    <t>035-01078</t>
  </si>
  <si>
    <t>BONNAURE</t>
  </si>
  <si>
    <t>Mme Martine BONNAURE-MALLET</t>
  </si>
  <si>
    <t>MALLET</t>
  </si>
  <si>
    <t>31 rue Jean Guéhenno</t>
  </si>
  <si>
    <t>06 11 88 67 36</t>
  </si>
  <si>
    <t>martine.bonnaure@gmail.com</t>
  </si>
  <si>
    <t xml:space="preserve">Professeur des Universités  </t>
  </si>
  <si>
    <t>délégué régionale académique à la recherche innova</t>
  </si>
  <si>
    <t>Professeur des Universités  (Emérite</t>
  </si>
  <si>
    <t>LE CHATELLIER</t>
  </si>
  <si>
    <t>035-00929</t>
  </si>
  <si>
    <t>BOUGIE</t>
  </si>
  <si>
    <t>Mme Marie-France  BOUGIE</t>
  </si>
  <si>
    <t>Résidence Le Cézembre</t>
  </si>
  <si>
    <t>88 boulevard Hébert</t>
  </si>
  <si>
    <t>06 77 87 56 94</t>
  </si>
  <si>
    <t>marie-france.bougie@orange.fr</t>
  </si>
  <si>
    <t>conservatrice bibliothèque de france</t>
  </si>
  <si>
    <t>Conservatrice (H)  Bibliothèque De France</t>
  </si>
  <si>
    <t>LUITRE</t>
  </si>
  <si>
    <t>035-01059</t>
  </si>
  <si>
    <t>BOULAU</t>
  </si>
  <si>
    <t>M. Jacques BOULAU</t>
  </si>
  <si>
    <t>6 boulevard Wilson</t>
  </si>
  <si>
    <t>02 99 30 83 49</t>
  </si>
  <si>
    <t>jamalouboulau@numericable.fr</t>
  </si>
  <si>
    <t>DIRECTEUR GAL</t>
  </si>
  <si>
    <t>Directeur Gal-Prst(H) de la SDR Bretagne</t>
  </si>
  <si>
    <t>SAINT-GERMAIN-EN-COGLES</t>
  </si>
  <si>
    <t>035-00773</t>
  </si>
  <si>
    <t>BRÉNUCHOT</t>
  </si>
  <si>
    <t>M. Louis BRÉNUCHOT</t>
  </si>
  <si>
    <t>15 Rue George V</t>
  </si>
  <si>
    <t>02 99 19 70 15</t>
  </si>
  <si>
    <t>06 59 19 96 30</t>
  </si>
  <si>
    <t>louis.brenuchot@wanadoo.fr</t>
  </si>
  <si>
    <t>officier de gendarmerie retraité</t>
  </si>
  <si>
    <t>Officier  Gendarmerie (R)</t>
  </si>
  <si>
    <t>FLEURIGNE</t>
  </si>
  <si>
    <t>035-00561</t>
  </si>
  <si>
    <t>BRÉVAULT</t>
  </si>
  <si>
    <t>M. Francis  BRÉVAULT</t>
  </si>
  <si>
    <t>26 avenue Théophile Briant</t>
  </si>
  <si>
    <t>02 99 56 73 22</t>
  </si>
  <si>
    <t>06 76 39 03 25</t>
  </si>
  <si>
    <t>frbrevault@orange.fr</t>
  </si>
  <si>
    <t>cdt de port le havre</t>
  </si>
  <si>
    <t xml:space="preserve">Commandant de Port  </t>
  </si>
  <si>
    <t>LANDEAN</t>
  </si>
  <si>
    <t>035-00923</t>
  </si>
  <si>
    <t>BRICON</t>
  </si>
  <si>
    <t>M. Daniel BRICON</t>
  </si>
  <si>
    <t>Les Brières- Telhouet</t>
  </si>
  <si>
    <t>Paimpont</t>
  </si>
  <si>
    <t>PAIMPONT</t>
  </si>
  <si>
    <t>06 07 82 65 71</t>
  </si>
  <si>
    <t>Enseignant retraité- Maire (H)</t>
  </si>
  <si>
    <t>LAIGNELET</t>
  </si>
  <si>
    <t>035-01037</t>
  </si>
  <si>
    <t>BRIERE</t>
  </si>
  <si>
    <t>M. Ange BRIÈRE</t>
  </si>
  <si>
    <t>305 Le Pâtis Raymond</t>
  </si>
  <si>
    <t>BREAL SOUS MONTFORT</t>
  </si>
  <si>
    <t>02 99 60 36 48</t>
  </si>
  <si>
    <t>06 15 44 60 58</t>
  </si>
  <si>
    <t>briere.ange@neuf.fr</t>
  </si>
  <si>
    <t>Artisan coiffeur</t>
  </si>
  <si>
    <t>pdt chambre des métiers et artisanat Bretagne</t>
  </si>
  <si>
    <t>Prst Régional (H) Chambre Métiers Bretagne</t>
  </si>
  <si>
    <t>ROMAGNE</t>
  </si>
  <si>
    <t>035-01038</t>
  </si>
  <si>
    <t>BRODIER</t>
  </si>
  <si>
    <t>M. Lionel BRODIER</t>
  </si>
  <si>
    <t>33 rue des Pommiers</t>
  </si>
  <si>
    <t>CHAPELLE DES FOUGERETZ</t>
  </si>
  <si>
    <t>02 99 07 94 33</t>
  </si>
  <si>
    <t>06 77 36 45 21</t>
  </si>
  <si>
    <t>lio.brd@gmail.com</t>
  </si>
  <si>
    <t>officier de carrière</t>
  </si>
  <si>
    <t>Lieutenant-Colonel  Prst du Souvenir Français</t>
  </si>
  <si>
    <t>BILLE</t>
  </si>
  <si>
    <t>036-01083</t>
  </si>
  <si>
    <t>BRUGNOT</t>
  </si>
  <si>
    <t>M. Philippe  BRUGNOT</t>
  </si>
  <si>
    <t>4 rue Saint Philippe</t>
  </si>
  <si>
    <t>philippe.brugnot@ille-et-vilaine.gouv.fr</t>
  </si>
  <si>
    <t>Administrateur d'Etat</t>
  </si>
  <si>
    <t>Sous-Préfet Administrateur d'Etat</t>
  </si>
  <si>
    <t>BEAUCE</t>
  </si>
  <si>
    <t>035-00983</t>
  </si>
  <si>
    <t>BRÛLÉ</t>
  </si>
  <si>
    <t>M. Daniel BRÛLÉ</t>
  </si>
  <si>
    <t>58 Quai Saint Cyr</t>
  </si>
  <si>
    <t>06 14 87 32 27</t>
  </si>
  <si>
    <t>daniel.brule@wanadoo.fr</t>
  </si>
  <si>
    <t>général de division conseillier militaire</t>
  </si>
  <si>
    <t>Général de Division (2S)</t>
  </si>
  <si>
    <t>LA SELLE-EN-LUITRE</t>
  </si>
  <si>
    <t>035-00749</t>
  </si>
  <si>
    <t>BRUNET</t>
  </si>
  <si>
    <t>Mme Laurence  BRUNET-JAMBU</t>
  </si>
  <si>
    <t>61 La Violais</t>
  </si>
  <si>
    <t>ORGERES</t>
  </si>
  <si>
    <t>06 36 07 09 04</t>
  </si>
  <si>
    <t>laurence.brunet35@gmail.com</t>
  </si>
  <si>
    <t>Fonctionnaire territorial</t>
  </si>
  <si>
    <t>Présidente Association Enfance</t>
  </si>
  <si>
    <t>SAINT-SAUVEUR-DES-LANDES</t>
  </si>
  <si>
    <t>035-01032</t>
  </si>
  <si>
    <t>BRUSS</t>
  </si>
  <si>
    <t>M. Daniel BRUSS</t>
  </si>
  <si>
    <t>8 Impasse de La Ville Audran</t>
  </si>
  <si>
    <t>02 99 20 36 25</t>
  </si>
  <si>
    <t>danielbruss@yahoo.fr</t>
  </si>
  <si>
    <t>RETRAITE</t>
  </si>
  <si>
    <t>Général(2S)</t>
  </si>
  <si>
    <t>LA CHAPELLE-JANSON</t>
  </si>
  <si>
    <t>035-00368</t>
  </si>
  <si>
    <t>BUDA</t>
  </si>
  <si>
    <t>M. Alain BUDA</t>
  </si>
  <si>
    <t>Les Orchidées</t>
  </si>
  <si>
    <t>71/73 rue du Dr Francis Derrien</t>
  </si>
  <si>
    <t>02 99 63 78 47</t>
  </si>
  <si>
    <t>06 84 11 73 74</t>
  </si>
  <si>
    <t>buda.alain@neuf.fr</t>
  </si>
  <si>
    <t>lieutenant colonel armée de terre</t>
  </si>
  <si>
    <t>Officier Terre</t>
  </si>
  <si>
    <t>PARIGNE</t>
  </si>
  <si>
    <t>035-00011</t>
  </si>
  <si>
    <t>BUET</t>
  </si>
  <si>
    <t>M. Michel BUET</t>
  </si>
  <si>
    <t>25 rue du Minihic</t>
  </si>
  <si>
    <t>02 99 40 40 51</t>
  </si>
  <si>
    <t>06 10 66 95 10</t>
  </si>
  <si>
    <t>m.buet35@orange.fr</t>
  </si>
  <si>
    <t>gérant de société</t>
  </si>
  <si>
    <t>vice président rotary club st Malo</t>
  </si>
  <si>
    <t>Gérant de Société</t>
  </si>
  <si>
    <t>LECOUSSE</t>
  </si>
  <si>
    <t>035-01053</t>
  </si>
  <si>
    <t>CABARET</t>
  </si>
  <si>
    <t>M. Michel CABARET</t>
  </si>
  <si>
    <t>17 rue Monseigneur Duchesne</t>
  </si>
  <si>
    <t>02 99 31 92 57</t>
  </si>
  <si>
    <t>06 48 08 13 95</t>
  </si>
  <si>
    <t>mic.cabaret35@gmail.com</t>
  </si>
  <si>
    <t>Directeur Espace des Sciences</t>
  </si>
  <si>
    <t>Directeur scientifique - Enseignant</t>
  </si>
  <si>
    <t>Directeur Espace des Sciences Rennes</t>
  </si>
  <si>
    <t>COESMES</t>
  </si>
  <si>
    <t>035-01010</t>
  </si>
  <si>
    <t>CABOURO</t>
  </si>
  <si>
    <t>M. Cyril CABOURO</t>
  </si>
  <si>
    <t>5 Allée des genêts</t>
  </si>
  <si>
    <t>SAINT GUINOUX</t>
  </si>
  <si>
    <t>06 60 18 74 93</t>
  </si>
  <si>
    <t>cabouro@yahoo.fr</t>
  </si>
  <si>
    <t>SAINTE-COLOMBE</t>
  </si>
  <si>
    <t>035-00943</t>
  </si>
  <si>
    <t>CADOREL</t>
  </si>
  <si>
    <t>M. Marcel  CADOREL</t>
  </si>
  <si>
    <t>2 rue de la Croix Vaisserelle</t>
  </si>
  <si>
    <t>BRUZ</t>
  </si>
  <si>
    <t>02 99 64 24 57</t>
  </si>
  <si>
    <t>06 49 54 28 02</t>
  </si>
  <si>
    <t>kercadoudal@gmail.com</t>
  </si>
  <si>
    <t>maître artisan Menuisier</t>
  </si>
  <si>
    <t>Prst Comité Bretagne MOF</t>
  </si>
  <si>
    <t>THOURIE</t>
  </si>
  <si>
    <t>035-00952</t>
  </si>
  <si>
    <t>CAILLARD</t>
  </si>
  <si>
    <t>Mme Louisette CAILLARD</t>
  </si>
  <si>
    <t>BOUVIER</t>
  </si>
  <si>
    <t>EHPAD de la Sagesse</t>
  </si>
  <si>
    <t>1, rue de la Sagesse</t>
  </si>
  <si>
    <t>PLEURTUIT</t>
  </si>
  <si>
    <t>02 99 81 51 27</t>
  </si>
  <si>
    <t>06 88 11 07 83</t>
  </si>
  <si>
    <t>035-01077</t>
  </si>
  <si>
    <t>CAMEAU</t>
  </si>
  <si>
    <t>Mme Martine  CAMEAU</t>
  </si>
  <si>
    <t>2 rue Poullain Duparc</t>
  </si>
  <si>
    <t>06 03 53 36 90</t>
  </si>
  <si>
    <t>patine.c@wanadoo.fr</t>
  </si>
  <si>
    <t>Directrice journal</t>
  </si>
  <si>
    <t>Directrice Presse</t>
  </si>
  <si>
    <t>SAINT-JACQUES-DE-LA-LANDE</t>
  </si>
  <si>
    <t>035-00924</t>
  </si>
  <si>
    <t>CASANOVA</t>
  </si>
  <si>
    <t>Mme Lucette CASANOVA</t>
  </si>
  <si>
    <t>PIQUET</t>
  </si>
  <si>
    <t>21 boulevard Léon Bourgeois</t>
  </si>
  <si>
    <t>02 99 51 14 49</t>
  </si>
  <si>
    <t>06 13 97 77 82</t>
  </si>
  <si>
    <t>lucettecasanova@orange.fr</t>
  </si>
  <si>
    <t>trésor public</t>
  </si>
  <si>
    <t>Territorial Finances</t>
  </si>
  <si>
    <t>PLEUMELEUC</t>
  </si>
  <si>
    <t>035-01036</t>
  </si>
  <si>
    <t>CAZORLA</t>
  </si>
  <si>
    <t>M. Francis CAZORLA</t>
  </si>
  <si>
    <t>5 Allée Eric Tabarly</t>
  </si>
  <si>
    <t>MONTFORT SUR MEU</t>
  </si>
  <si>
    <t>02 99 07 96 99</t>
  </si>
  <si>
    <t>06 71 65 65 00</t>
  </si>
  <si>
    <t>ccazorla52@gmail.com</t>
  </si>
  <si>
    <t>orthoprothésiste</t>
  </si>
  <si>
    <t>Orthoprothésiste</t>
  </si>
  <si>
    <t>BEDEE</t>
  </si>
  <si>
    <t>035-00967</t>
  </si>
  <si>
    <t>CERIGHELLI</t>
  </si>
  <si>
    <t>M. Philippe CERIGHELLI</t>
  </si>
  <si>
    <t>29 Rue Nicolas Bouvier</t>
  </si>
  <si>
    <t>02 99 56 02 39</t>
  </si>
  <si>
    <t>06 68 12 10 81</t>
  </si>
  <si>
    <t>philippe.cerighelli@orange.fr</t>
  </si>
  <si>
    <t>directeur départemental des affaires maritimes</t>
  </si>
  <si>
    <t>Directeur Départemental (H)  Affaires Maritimes</t>
  </si>
  <si>
    <t>LA NOUAYE</t>
  </si>
  <si>
    <t>035-01004</t>
  </si>
  <si>
    <t>CHABASSE</t>
  </si>
  <si>
    <t>Mme Annie CHABASSE</t>
  </si>
  <si>
    <t>28 rue du Corbel</t>
  </si>
  <si>
    <t>ST OUEN DES ALLEUX</t>
  </si>
  <si>
    <t>06 08 47 47 50</t>
  </si>
  <si>
    <t>abs63@wanadoo.fr</t>
  </si>
  <si>
    <t>cadre banque de France retraitée</t>
  </si>
  <si>
    <t>Cadre Banque de France Retraitée</t>
  </si>
  <si>
    <t>MEZIERES-SUR-COUESNON</t>
  </si>
  <si>
    <t>035-00282</t>
  </si>
  <si>
    <t>CHALLAN BELVAL</t>
  </si>
  <si>
    <t>M. Eric CHALLAN BELVAL</t>
  </si>
  <si>
    <t>16 Le Plessis Giffard</t>
  </si>
  <si>
    <t>IRODOUER</t>
  </si>
  <si>
    <t>06 82 52 60 09</t>
  </si>
  <si>
    <t>eric.challan-belval@feuille-erable.fr</t>
  </si>
  <si>
    <t>dirigeant entreprise</t>
  </si>
  <si>
    <t>Président MEDEF35</t>
  </si>
  <si>
    <t>SAINT-GEORGES-DE-CHESNE</t>
  </si>
  <si>
    <t>035-00903</t>
  </si>
  <si>
    <t>CHAMPAGNE</t>
  </si>
  <si>
    <t>M. Jean CHAMPAGNE</t>
  </si>
  <si>
    <t>8 rue dela Prioute</t>
  </si>
  <si>
    <t>CHAVAGNE</t>
  </si>
  <si>
    <t>06 09 70 19 04</t>
  </si>
  <si>
    <t>champagne.jean53@orange.fr</t>
  </si>
  <si>
    <t>Directeur technique et scientifique de l'ITAVI</t>
  </si>
  <si>
    <t>Directeur scientifique et technique</t>
  </si>
  <si>
    <t>035-01047</t>
  </si>
  <si>
    <t>CHAPELLE</t>
  </si>
  <si>
    <t>M. Maurice CHAPELLE</t>
  </si>
  <si>
    <t>27 Rue des Auvrays</t>
  </si>
  <si>
    <t>mausi305@orange.fr</t>
  </si>
  <si>
    <t>REDON</t>
  </si>
  <si>
    <t>02 99 71 33 73</t>
  </si>
  <si>
    <t>major retraité de gendarmerie</t>
  </si>
  <si>
    <t>Major Gendarmerie ®</t>
  </si>
  <si>
    <t>GOSNE</t>
  </si>
  <si>
    <t>035-00644</t>
  </si>
  <si>
    <t>CHAPON</t>
  </si>
  <si>
    <t>M. Roger CHAPON</t>
  </si>
  <si>
    <t>8 Rue Le Domaine Des Pêcheurs</t>
  </si>
  <si>
    <t>MINIAC MORVAN</t>
  </si>
  <si>
    <t>02 99 58 53 73</t>
  </si>
  <si>
    <t>06 31 05 70 36</t>
  </si>
  <si>
    <t>rogerchapon35@orange.fr</t>
  </si>
  <si>
    <t>agent trésor public</t>
  </si>
  <si>
    <t>Fonctionnaire Finances</t>
  </si>
  <si>
    <t>LA CHAPELLE-SAINT-AUBERT</t>
  </si>
  <si>
    <t>CHARBONNIER REBILLARD</t>
  </si>
  <si>
    <t xml:space="preserve">Mme Isabelle  CHARDONNIER REBILLARD </t>
  </si>
  <si>
    <t>2 Place St Sauveur</t>
  </si>
  <si>
    <t>06 84 63 20 00</t>
  </si>
  <si>
    <t>isabelle.chardonnier@orange.fr</t>
  </si>
  <si>
    <t>PIPRIAC</t>
  </si>
  <si>
    <t>035-00640</t>
  </si>
  <si>
    <t>CHARLOT</t>
  </si>
  <si>
    <t>M. Gérard CHARLOT</t>
  </si>
  <si>
    <t>27 Cours Raphael Binet</t>
  </si>
  <si>
    <t>02 99 31 88 01</t>
  </si>
  <si>
    <t>06 71 79 34 68</t>
  </si>
  <si>
    <t>charlotdorin@numericable.fr</t>
  </si>
  <si>
    <t>général d'armée gendarmerie</t>
  </si>
  <si>
    <t>Général d'armée (2)</t>
  </si>
  <si>
    <t>SAINT-HILAIRE-DES-LANDES</t>
  </si>
  <si>
    <t>035-00880</t>
  </si>
  <si>
    <t>CHÂTAIGNÈRE</t>
  </si>
  <si>
    <t>M. Jean-Claude CHÂTAIGNÈRE</t>
  </si>
  <si>
    <t>La Haute Faucherie</t>
  </si>
  <si>
    <t>LOUVIGNE DU DESERT</t>
  </si>
  <si>
    <t>02 99 98 08 31</t>
  </si>
  <si>
    <t>06 84 19 06 50</t>
  </si>
  <si>
    <t>gen.hos@wanadoo.fr</t>
  </si>
  <si>
    <t>réserviste gendarmerie</t>
  </si>
  <si>
    <t>Rétraité Gendarmerie</t>
  </si>
  <si>
    <t>VENDEL</t>
  </si>
  <si>
    <t>035-01040</t>
  </si>
  <si>
    <t>CHAVEAU</t>
  </si>
  <si>
    <t>M. Christophe CHAVEAU</t>
  </si>
  <si>
    <t>10 rue des Planches</t>
  </si>
  <si>
    <t>07 82 76 90 56</t>
  </si>
  <si>
    <t>chaveau@free.fr</t>
  </si>
  <si>
    <t>ingénieur militaire de l'infrastructure</t>
  </si>
  <si>
    <t xml:space="preserve">Ingénieur Militaire  </t>
  </si>
  <si>
    <t>SAINT-JEAN-SUR-COUESNON</t>
  </si>
  <si>
    <t>035-00936</t>
  </si>
  <si>
    <t>CHEVALIER-ALLAIRE ARRIVE</t>
  </si>
  <si>
    <t>Mme Virginie Chevalier-Allaire Arrive</t>
  </si>
  <si>
    <t>11 allée de Port-Louis</t>
  </si>
  <si>
    <t>07 62 22 93 56</t>
  </si>
  <si>
    <t>virginie.allaire@laposte.net</t>
  </si>
  <si>
    <t>035-00692</t>
  </si>
  <si>
    <t>CHEVRIER</t>
  </si>
  <si>
    <t>M. André CHEVRIER</t>
  </si>
  <si>
    <t>11 rue Guynemer</t>
  </si>
  <si>
    <t>02 99 30 23 33</t>
  </si>
  <si>
    <t>06 78 42 68 42</t>
  </si>
  <si>
    <t>a.chevrier35@orange.fr</t>
  </si>
  <si>
    <t>Ingénieur territorial</t>
  </si>
  <si>
    <t>SAINT-AUBIN-DU-CORMIER</t>
  </si>
  <si>
    <t>035-00565</t>
  </si>
  <si>
    <t>CHIPPOLEAU</t>
  </si>
  <si>
    <t>M.Rodolphe CHIPPOLEAU</t>
  </si>
  <si>
    <t>2 rue des Pommiers Fleuris</t>
  </si>
  <si>
    <t>LA DOMINELAIS</t>
  </si>
  <si>
    <t>06 03 08 15 24</t>
  </si>
  <si>
    <t>r.chiffoleau@apc35.org</t>
  </si>
  <si>
    <t>Ingénieur civil divisionnaire de la Défense</t>
  </si>
  <si>
    <t>035-00716</t>
  </si>
  <si>
    <t>CHOLLET</t>
  </si>
  <si>
    <t>Mme Monique  CHOLLET</t>
  </si>
  <si>
    <t>LELIEVRE</t>
  </si>
  <si>
    <t>11 rue du Puits aux Braies</t>
  </si>
  <si>
    <t>06 08 05 98 48</t>
  </si>
  <si>
    <t>cholletmonique6@gmail.com</t>
  </si>
  <si>
    <t>Fonctionnaire AFFMAR</t>
  </si>
  <si>
    <t>Retraité Affaires Maritimes</t>
  </si>
  <si>
    <t>SAINT-OUEN-DES-ALLEUX</t>
  </si>
  <si>
    <t>035-00747</t>
  </si>
  <si>
    <t>CILLARD</t>
  </si>
  <si>
    <t>Mme Josiane CILLARD</t>
  </si>
  <si>
    <t>GEFFROY</t>
  </si>
  <si>
    <t>4 bis rue St Martin</t>
  </si>
  <si>
    <t>06 08 83 20 93</t>
  </si>
  <si>
    <t>josiane.cillard@gmail.com</t>
  </si>
  <si>
    <t>professeur d'université</t>
  </si>
  <si>
    <t>Professeur des Universités</t>
  </si>
  <si>
    <t>SAINT-MARC-SUR-COUESNON</t>
  </si>
  <si>
    <t>035-01011</t>
  </si>
  <si>
    <t>COEURU</t>
  </si>
  <si>
    <t>M. Yannick COEURU</t>
  </si>
  <si>
    <t>2 Place du Marechal Juin</t>
  </si>
  <si>
    <t>02 99 30 82 95</t>
  </si>
  <si>
    <t>AGENT DE LA POSTE</t>
  </si>
  <si>
    <t>Administration de La Poste</t>
  </si>
  <si>
    <t>CHANTELOUP</t>
  </si>
  <si>
    <t>035-00797</t>
  </si>
  <si>
    <t>COLLINET</t>
  </si>
  <si>
    <t>M. Pierer-Xavier COLLINET</t>
  </si>
  <si>
    <t>160 Ave de Suffren</t>
  </si>
  <si>
    <t>PARIS</t>
  </si>
  <si>
    <t>06.99.03.09.36</t>
  </si>
  <si>
    <t>collinet.px@gmail.com</t>
  </si>
  <si>
    <t> officier de Marine - VAE (2de Section)</t>
  </si>
  <si>
    <t>SAINT-JOUAN-DES-GUERETS</t>
  </si>
  <si>
    <t>035-01058</t>
  </si>
  <si>
    <t>COLOMBEL</t>
  </si>
  <si>
    <t>M. Serge COLOMBEL</t>
  </si>
  <si>
    <t>6 Allée de la Prairie</t>
  </si>
  <si>
    <t>PACE</t>
  </si>
  <si>
    <t>06 08 03 20 85</t>
  </si>
  <si>
    <t>s.colombel2@orange.fr</t>
  </si>
  <si>
    <t>kiné ostéopathe</t>
  </si>
  <si>
    <t>syndic kiné URPS Kiné bretagne</t>
  </si>
  <si>
    <t>Kiné Ostéopathe</t>
  </si>
  <si>
    <t>BOISTRUDAN</t>
  </si>
  <si>
    <t>035-00953</t>
  </si>
  <si>
    <t>COMIN</t>
  </si>
  <si>
    <t>M. Paul COMIN</t>
  </si>
  <si>
    <t>Cité de L'air</t>
  </si>
  <si>
    <t>10 Rue Louise Bodin</t>
  </si>
  <si>
    <t>ST JACQUES DE LA LANDE</t>
  </si>
  <si>
    <t>02 99 30 94 80</t>
  </si>
  <si>
    <t>paul.comin@orange.fr</t>
  </si>
  <si>
    <t>militaire retraité</t>
  </si>
  <si>
    <t>BRIE</t>
  </si>
  <si>
    <t>035-01025</t>
  </si>
  <si>
    <t>CORNACCHIA</t>
  </si>
  <si>
    <t>M. Ernest CORNACCHIA</t>
  </si>
  <si>
    <t>25 Square du Mouflon</t>
  </si>
  <si>
    <t>02 99 82 83 40</t>
  </si>
  <si>
    <t>ernest.cornacchia@gmail.com</t>
  </si>
  <si>
    <t>OFFICIER AFF MARITIMES</t>
  </si>
  <si>
    <t>Administrateur (H) Affaires Maritimes</t>
  </si>
  <si>
    <t>AMANLIS</t>
  </si>
  <si>
    <t>035-00837</t>
  </si>
  <si>
    <t>CORTYL</t>
  </si>
  <si>
    <t>M. Dominique CORTYL</t>
  </si>
  <si>
    <t>2 place Jean Hamelin </t>
  </si>
  <si>
    <t>DOL DE BRETAGNE</t>
  </si>
  <si>
    <t>02 99 48 38 99</t>
  </si>
  <si>
    <t>dominique.cortyl@wanadoo.fr</t>
  </si>
  <si>
    <t>DIR REG CONCURRENCE CONSOMM REPRES FRAUDES RET</t>
  </si>
  <si>
    <t xml:space="preserve">Dir Reg (H) DCCRF </t>
  </si>
  <si>
    <t>PIRE-SUR-SEICHE</t>
  </si>
  <si>
    <t>035-00985</t>
  </si>
  <si>
    <t>COTTENCIN</t>
  </si>
  <si>
    <t>Mme Marie-Anne COTTENCIN</t>
  </si>
  <si>
    <t>FLOURY</t>
  </si>
  <si>
    <t>6 Allée de la Vigne</t>
  </si>
  <si>
    <t>02 99 68 93 60</t>
  </si>
  <si>
    <t>22macf@gmail.com</t>
  </si>
  <si>
    <t>INFIRMIERE GAL ENSEIGNANTE RET</t>
  </si>
  <si>
    <t>Infirmiere Générale retraitée</t>
  </si>
  <si>
    <t>CORPS-NUDS</t>
  </si>
  <si>
    <t>035-00750</t>
  </si>
  <si>
    <t>COTTEREAU</t>
  </si>
  <si>
    <t>Mme Valérie COTTEREAU</t>
  </si>
  <si>
    <t>2 route du Gacet</t>
  </si>
  <si>
    <t>BETTON</t>
  </si>
  <si>
    <t>02 23 46 46 60</t>
  </si>
  <si>
    <t>06 86 97 45 60</t>
  </si>
  <si>
    <t>v.cottereau@artefacto.fr</t>
  </si>
  <si>
    <t>présidente entraprise Artefacto</t>
  </si>
  <si>
    <t>Architecte- Cheffe d'entreprise</t>
  </si>
  <si>
    <t>ESSE</t>
  </si>
  <si>
    <t>035-01045</t>
  </si>
  <si>
    <t>COURTEILLE</t>
  </si>
  <si>
    <t>Mme Anne-Françoise COURTEILLE</t>
  </si>
  <si>
    <t>RUBIN</t>
  </si>
  <si>
    <t>2 l'Ancienne Gare</t>
  </si>
  <si>
    <t>TREFFENDEL</t>
  </si>
  <si>
    <t>02 99 61 01 78</t>
  </si>
  <si>
    <t>06 31 41 40 28</t>
  </si>
  <si>
    <t>anne-francoise.courteille@ille-et-vilaine.fr</t>
  </si>
  <si>
    <t>cader fonction publique</t>
  </si>
  <si>
    <t>1ère VP Département 35</t>
  </si>
  <si>
    <t>TALENSAC</t>
  </si>
  <si>
    <t>035-01054</t>
  </si>
  <si>
    <t>COUTURIER</t>
  </si>
  <si>
    <t>M. Roger  COUTURIER</t>
  </si>
  <si>
    <t>3 rue de la Condamine</t>
  </si>
  <si>
    <t>02 99 73 49 46</t>
  </si>
  <si>
    <t>06 76 62 89 12</t>
  </si>
  <si>
    <t>clouyere@gmail.com</t>
  </si>
  <si>
    <t>militaire</t>
  </si>
  <si>
    <t>MONTERFIL</t>
  </si>
  <si>
    <t>035-00898</t>
  </si>
  <si>
    <t>CRANCE</t>
  </si>
  <si>
    <t>M. Jean-Virgile CRANCE</t>
  </si>
  <si>
    <t>13 Impasse des Normands</t>
  </si>
  <si>
    <t>06 37 06 37 07</t>
  </si>
  <si>
    <t>jean-virgile.crance@orange.fr</t>
  </si>
  <si>
    <t>pdt GNC UNIH</t>
  </si>
  <si>
    <t>directeur relations institutionnelles Louvre Hôtel</t>
  </si>
  <si>
    <t>1er Adjoint au Maire St Malo- Dirigeant d'entreprises</t>
  </si>
  <si>
    <t>MONTFORT-SUR-MEU</t>
  </si>
  <si>
    <t>035-00902</t>
  </si>
  <si>
    <t>CROCQ</t>
  </si>
  <si>
    <t>M. Jean-Claude  CROCQ</t>
  </si>
  <si>
    <t>2 rue de Verdun</t>
  </si>
  <si>
    <t>06 18 36 19 27</t>
  </si>
  <si>
    <t>jc.crocq@wanadoo.fr</t>
  </si>
  <si>
    <t>chef d'entreprise</t>
  </si>
  <si>
    <t>CCI - CRCI - HLM</t>
  </si>
  <si>
    <t>Prst (H) CCI Fougères-CRCI Bretagne</t>
  </si>
  <si>
    <t>BRETEIL</t>
  </si>
  <si>
    <t>035-00705</t>
  </si>
  <si>
    <t>DANREE</t>
  </si>
  <si>
    <t>M. Yannick DANREE</t>
  </si>
  <si>
    <t>49 quai Duguay Trouin</t>
  </si>
  <si>
    <t>02 99 20 05 34</t>
  </si>
  <si>
    <t>06 33 35 20 72</t>
  </si>
  <si>
    <t>yannick.danree@yahoo.fr</t>
  </si>
  <si>
    <t>CHIRURGIEN DENTISTE</t>
  </si>
  <si>
    <t>Chirurgien Dentiste</t>
  </si>
  <si>
    <t>035-00715</t>
  </si>
  <si>
    <t>DANTEC</t>
  </si>
  <si>
    <t>Mme Dominique DANTEC</t>
  </si>
  <si>
    <t>IRVOAS</t>
  </si>
  <si>
    <t>3 rue Jean Macé</t>
  </si>
  <si>
    <t>06 14 53 02 76</t>
  </si>
  <si>
    <t>dom.id@club-internet.fr</t>
  </si>
  <si>
    <t>Directrice OT Rennes</t>
  </si>
  <si>
    <t>secrétaire générale CMPTU</t>
  </si>
  <si>
    <t>Directrice (H) OT Rennes Métropole</t>
  </si>
  <si>
    <t>LA CHAPELLE-AUX-FILTZMEENS</t>
  </si>
  <si>
    <t>035-01008</t>
  </si>
  <si>
    <t>DARTOIS</t>
  </si>
  <si>
    <t>M. Olivier DARTOIS</t>
  </si>
  <si>
    <t>25 B rue de Brest</t>
  </si>
  <si>
    <t>02 99 54 20 00</t>
  </si>
  <si>
    <t>06 81 14 75 51</t>
  </si>
  <si>
    <t>odartois.kine@orange.fr</t>
  </si>
  <si>
    <t>kinésithérapeute</t>
  </si>
  <si>
    <t>Kinésithérapeute</t>
  </si>
  <si>
    <t>SAINT-PERN</t>
  </si>
  <si>
    <t>035-00984</t>
  </si>
  <si>
    <t>DAUGAN</t>
  </si>
  <si>
    <t>Mme Marie DAUGAN</t>
  </si>
  <si>
    <t>HENRY</t>
  </si>
  <si>
    <t>Le Val des Fougères</t>
  </si>
  <si>
    <t>10 Route de Montauban de Bretagne</t>
  </si>
  <si>
    <t>ST M'HERVON</t>
  </si>
  <si>
    <t>02 99 06 42 41</t>
  </si>
  <si>
    <t>06 07 09 15 48</t>
  </si>
  <si>
    <t>marie.daugan@wanadoo.fr</t>
  </si>
  <si>
    <t>gérante de société</t>
  </si>
  <si>
    <t>Conseillère Générale (H)</t>
  </si>
  <si>
    <t>SAINT-THUAL</t>
  </si>
  <si>
    <t>035-00668</t>
  </si>
  <si>
    <t>DAVID</t>
  </si>
  <si>
    <t>M. Patrick DAVID</t>
  </si>
  <si>
    <t>116 rue de Fougères</t>
  </si>
  <si>
    <t>02 99 27 73 60</t>
  </si>
  <si>
    <t>patrickdavid@free.fr</t>
  </si>
  <si>
    <t>DIRECTEUR</t>
  </si>
  <si>
    <t>Directeur</t>
  </si>
  <si>
    <t>TREVERIEN</t>
  </si>
  <si>
    <t>035-01052</t>
  </si>
  <si>
    <t>M. Joël DAVID</t>
  </si>
  <si>
    <t>32 Rue Tronjolly</t>
  </si>
  <si>
    <t>02 99 64 02 06</t>
  </si>
  <si>
    <t>06 03 04 06 17</t>
  </si>
  <si>
    <t>jo.david@free.fr</t>
  </si>
  <si>
    <t>médecin</t>
  </si>
  <si>
    <t>Médecin</t>
  </si>
  <si>
    <t>TINTENIAC</t>
  </si>
  <si>
    <t>035-00946</t>
  </si>
  <si>
    <t>DELABROSSE</t>
  </si>
  <si>
    <t>M. Gérard DELABROSSE</t>
  </si>
  <si>
    <t>21 boulevard de la Tour d'Auvergne</t>
  </si>
  <si>
    <t>09 83 57 75 58</t>
  </si>
  <si>
    <t>06 62 53 94 64</t>
  </si>
  <si>
    <t>gerard2135@outlook.fr</t>
  </si>
  <si>
    <t>officier de gendarmerie</t>
  </si>
  <si>
    <t>Officier de Gendarmerie</t>
  </si>
  <si>
    <t>TRIMER</t>
  </si>
  <si>
    <t>035-00895</t>
  </si>
  <si>
    <t>DELAUNAY</t>
  </si>
  <si>
    <t>Mme Detty DELAUNAY</t>
  </si>
  <si>
    <t>33 Avenue Eugène Herpin</t>
  </si>
  <si>
    <t>02 99 20 15 10</t>
  </si>
  <si>
    <t>Retraitée Intérieur</t>
  </si>
  <si>
    <t>BECHEREL</t>
  </si>
  <si>
    <t>035-00868</t>
  </si>
  <si>
    <t>DELOUSTAL</t>
  </si>
  <si>
    <t>Mme Solange  DELOUSTAL</t>
  </si>
  <si>
    <t>27 rue Adolphe Leray</t>
  </si>
  <si>
    <t>02 99 34 59 04</t>
  </si>
  <si>
    <t>06 78 93 28 44</t>
  </si>
  <si>
    <t>deloustal-solange@orange.fr</t>
  </si>
  <si>
    <t>inspecteur d'académie</t>
  </si>
  <si>
    <t>Inspecteur d'académie (H) - Prste AMOPA 35</t>
  </si>
  <si>
    <t>LA BAUSSAINE</t>
  </si>
  <si>
    <t>035-00247</t>
  </si>
  <si>
    <t>DELPERIER</t>
  </si>
  <si>
    <t>M. Eric DELPERIER</t>
  </si>
  <si>
    <t>104 Bld de Metz</t>
  </si>
  <si>
    <t>02 99 36 15 06</t>
  </si>
  <si>
    <t>06 10 90 06 32</t>
  </si>
  <si>
    <t>delperier.eric@gmail.com</t>
  </si>
  <si>
    <t>NOTAIRE ASSISTANT</t>
  </si>
  <si>
    <t xml:space="preserve">Notaire  </t>
  </si>
  <si>
    <t>LONGAULNAY</t>
  </si>
  <si>
    <t>035-00809</t>
  </si>
  <si>
    <t>DESRUES</t>
  </si>
  <si>
    <t xml:space="preserve"> Mr Michel DESRUES</t>
  </si>
  <si>
    <t>4 rue de la Motte</t>
  </si>
  <si>
    <t>TORCE</t>
  </si>
  <si>
    <t>06.13.07.68.83</t>
  </si>
  <si>
    <t>micheldesrues35@outlook.fr</t>
  </si>
  <si>
    <t>035-00957</t>
  </si>
  <si>
    <t>DOLEUX</t>
  </si>
  <si>
    <t>Mme Marie DOLEUX</t>
  </si>
  <si>
    <t>12 rue Baudré de Bourgueil</t>
  </si>
  <si>
    <t>02 99 36 48 73</t>
  </si>
  <si>
    <t>06 71 52 01 49</t>
  </si>
  <si>
    <t>mldoleux@orange.fr</t>
  </si>
  <si>
    <t>attachée territoriale</t>
  </si>
  <si>
    <t>Fonctionnaire  Territoriale</t>
  </si>
  <si>
    <t>MINIAC-SOUS-BECHEREL</t>
  </si>
  <si>
    <t>035-00767</t>
  </si>
  <si>
    <t>DUVAL</t>
  </si>
  <si>
    <t>M. Patrick DUVAL</t>
  </si>
  <si>
    <t>54 Rue Carnot</t>
  </si>
  <si>
    <t>CANCALE</t>
  </si>
  <si>
    <t>06 22 76 61 67</t>
  </si>
  <si>
    <t>patrick.duval35@outlook.com</t>
  </si>
  <si>
    <t>drh retraité - gérant de société</t>
  </si>
  <si>
    <t>Drh Retraité - Gérant de Société</t>
  </si>
  <si>
    <t>CARDROC</t>
  </si>
  <si>
    <t>035-00803</t>
  </si>
  <si>
    <t>FAUQUE</t>
  </si>
  <si>
    <t>M. Henri FAUQUE</t>
  </si>
  <si>
    <t>2 Rue Georges Clemenceau</t>
  </si>
  <si>
    <t>02 99 81 63 48</t>
  </si>
  <si>
    <t>Retraite</t>
  </si>
  <si>
    <t>QUEBRIAC</t>
  </si>
  <si>
    <t>035-00982</t>
  </si>
  <si>
    <t>FAURE</t>
  </si>
  <si>
    <t>Mme Martine FAURE</t>
  </si>
  <si>
    <t>BERTHOUX</t>
  </si>
  <si>
    <t>1 Rue de Brilhac</t>
  </si>
  <si>
    <t>02 99 79 34 91</t>
  </si>
  <si>
    <t>06 81 98 81 71</t>
  </si>
  <si>
    <t>martine.lfaure@gmail.com</t>
  </si>
  <si>
    <t>gérante de clinique</t>
  </si>
  <si>
    <t>Dirgeante de Clinique</t>
  </si>
  <si>
    <t>SAINT-DOMINEUC</t>
  </si>
  <si>
    <t>035-01080</t>
  </si>
  <si>
    <t>FESAIX</t>
  </si>
  <si>
    <t>M. Gérard FESAIX</t>
  </si>
  <si>
    <t>45 rue de la Fée Morgane</t>
  </si>
  <si>
    <t>02 99 81 56 65</t>
  </si>
  <si>
    <t>06 14 47 86 93</t>
  </si>
  <si>
    <t>gerard.fesaix@wanadoo.fr</t>
  </si>
  <si>
    <t>Officier de Carrière</t>
  </si>
  <si>
    <t>035-00598</t>
  </si>
  <si>
    <t>FEUILLET</t>
  </si>
  <si>
    <t>M. Joseph FEUILLET</t>
  </si>
  <si>
    <t>30 rue Mozart</t>
  </si>
  <si>
    <t>02 99 57 93 70</t>
  </si>
  <si>
    <t>06 71 34 68 12</t>
  </si>
  <si>
    <t>jo.feuillet@wanadoo.fr</t>
  </si>
  <si>
    <t>PRINCE</t>
  </si>
  <si>
    <t>035-01014</t>
  </si>
  <si>
    <t>FILY</t>
  </si>
  <si>
    <t>M. Michel  FILY</t>
  </si>
  <si>
    <t>Résidence La Rablais</t>
  </si>
  <si>
    <t>1 Place Salvador Allende</t>
  </si>
  <si>
    <t>02 99 50 57 13</t>
  </si>
  <si>
    <t>michel.fily2@orange.fr</t>
  </si>
  <si>
    <t>Directeur administratif comptabilité</t>
  </si>
  <si>
    <t xml:space="preserve">Directeur Administratif  </t>
  </si>
  <si>
    <t>CHATILLON-EN-VENDELAIS</t>
  </si>
  <si>
    <t>035-01005</t>
  </si>
  <si>
    <t>FOISSAC GEGOUX</t>
  </si>
  <si>
    <t>M. Olivier FOISSAC GEGOUX</t>
  </si>
  <si>
    <t>o.foissac@jogam.fr</t>
  </si>
  <si>
    <t>Président de sociétés</t>
  </si>
  <si>
    <t>Président d'un groupe industriel</t>
  </si>
  <si>
    <t>MINIAC-MORVAN</t>
  </si>
  <si>
    <t>035-00835</t>
  </si>
  <si>
    <t>FRANDEBOEUF</t>
  </si>
  <si>
    <t>M. Michel  FRANDEBOEUF</t>
  </si>
  <si>
    <t>48 boulevard de Sévigné</t>
  </si>
  <si>
    <t>02 99 84 69 46</t>
  </si>
  <si>
    <t>cadre de banque</t>
  </si>
  <si>
    <t>Cadre bancaire</t>
  </si>
  <si>
    <t>SAINT-CHRISTOPHE-DES-BOIS</t>
  </si>
  <si>
    <t>035-01048</t>
  </si>
  <si>
    <t>GAGNADRE</t>
  </si>
  <si>
    <t>M. Philippe GAGNADRE</t>
  </si>
  <si>
    <t>7 Rue du Réage</t>
  </si>
  <si>
    <t>09 81 21 74 40</t>
  </si>
  <si>
    <t>06 68 02 98 26</t>
  </si>
  <si>
    <t>phgagnadre@yahoo.fr</t>
  </si>
  <si>
    <t>retraité officier armée terre</t>
  </si>
  <si>
    <t xml:space="preserve"> Officier Terre retraité</t>
  </si>
  <si>
    <t>COMBOURTILLE</t>
  </si>
  <si>
    <t>035-00756</t>
  </si>
  <si>
    <t>GAL</t>
  </si>
  <si>
    <t>M. Christian GAL</t>
  </si>
  <si>
    <t>8 rue de la Libération</t>
  </si>
  <si>
    <t>06 82 12 63 77</t>
  </si>
  <si>
    <t>christian.gal@sfr.fr</t>
  </si>
  <si>
    <t>inspecteur général des affaires sociales retraité</t>
  </si>
  <si>
    <t>Inspecteur Général des Affaires Sociales (H)</t>
  </si>
  <si>
    <t>PARCE</t>
  </si>
  <si>
    <t>GARNIER</t>
  </si>
  <si>
    <t>M. Maurice GARNIER</t>
  </si>
  <si>
    <t>15 Allée des Verriers</t>
  </si>
  <si>
    <t>02 99 99 65 52</t>
  </si>
  <si>
    <t>garnier.mau@wanadoo.fr</t>
  </si>
  <si>
    <t>COMITÉ DE FOUGÈRES-VITRÉ</t>
  </si>
  <si>
    <t>Retraité Dirigeant agroalimentaire</t>
  </si>
  <si>
    <t>DOMPIERRE-DU-CHEMIN</t>
  </si>
  <si>
    <t>035-00813</t>
  </si>
  <si>
    <t>GAUDICHE</t>
  </si>
  <si>
    <t>M. Henri GAUDICHE</t>
  </si>
  <si>
    <t>14 Rue de Bellevue</t>
  </si>
  <si>
    <t>VITRE</t>
  </si>
  <si>
    <t>06 77 74 96 51</t>
  </si>
  <si>
    <t>henri.gaudiche@wanadoo.fr</t>
  </si>
  <si>
    <t>EDUCATION NATIONALE</t>
  </si>
  <si>
    <t>Fonctionnaire Education Nationale</t>
  </si>
  <si>
    <t>MONTAUTOUR</t>
  </si>
  <si>
    <t>035-00849</t>
  </si>
  <si>
    <t>GAUDIN</t>
  </si>
  <si>
    <t>M. René  GAUDIN</t>
  </si>
  <si>
    <t>Manoir de la Coudre</t>
  </si>
  <si>
    <t>LA MEZIERE</t>
  </si>
  <si>
    <t>06 82 35 72 71</t>
  </si>
  <si>
    <t>rene@mdlcoudre.com</t>
  </si>
  <si>
    <t>Chef d'entreprise</t>
  </si>
  <si>
    <t>MONTREUIL-DES-LANDES</t>
  </si>
  <si>
    <t>035-00551</t>
  </si>
  <si>
    <t>GAUTRAIS</t>
  </si>
  <si>
    <t>Mme. Marie-France  GAUTRAIS</t>
  </si>
  <si>
    <t>JOURDAN</t>
  </si>
  <si>
    <t>6 Morandais</t>
  </si>
  <si>
    <t>02 99 73 40 46</t>
  </si>
  <si>
    <t>06 98 43 82 91</t>
  </si>
  <si>
    <t>yves.gautrais0162@orange.fr</t>
  </si>
  <si>
    <t>Mutualité Sociale Agricole</t>
  </si>
  <si>
    <t>élue locale pdte asso lutte contre l'alcoolisme</t>
  </si>
  <si>
    <t>Cadre MSA</t>
  </si>
  <si>
    <t>SAINT-JEAN-SUR-VILAINE</t>
  </si>
  <si>
    <t>035-00601</t>
  </si>
  <si>
    <t>GERVOT</t>
  </si>
  <si>
    <t>M. Loïc GERVOT</t>
  </si>
  <si>
    <t>113 La Barre</t>
  </si>
  <si>
    <t>02 99 52 79 73</t>
  </si>
  <si>
    <t>06 60 06 76 13</t>
  </si>
  <si>
    <t>l.gervot@gmail.com</t>
  </si>
  <si>
    <t>directeur immobilier</t>
  </si>
  <si>
    <t>Directeur Immobilier</t>
  </si>
  <si>
    <t>SAINT-DIDIER</t>
  </si>
  <si>
    <t>035-00914</t>
  </si>
  <si>
    <t>GILLOUARD</t>
  </si>
  <si>
    <t>M. Alain GILLOUARD</t>
  </si>
  <si>
    <t>15 Allée Hardy de la Largère</t>
  </si>
  <si>
    <t>06 77 07 71 24</t>
  </si>
  <si>
    <t>gillouard.alain@wanadoo.fr</t>
  </si>
  <si>
    <t>directeur général des services</t>
  </si>
  <si>
    <t>Directeur Général des Services (H) départ 35</t>
  </si>
  <si>
    <t>MARPIRE</t>
  </si>
  <si>
    <t>035-01063</t>
  </si>
  <si>
    <t>GIRON ORTIZ</t>
  </si>
  <si>
    <t>M. Luis GIRON ORTIZ</t>
  </si>
  <si>
    <t>11 Rue du Pré-Perche</t>
  </si>
  <si>
    <t>02 99 30 40 97</t>
  </si>
  <si>
    <t>06 28 32 38 76</t>
  </si>
  <si>
    <t>luisgiron@hotmail.fr</t>
  </si>
  <si>
    <t>responsable labo analyse agro-aliment</t>
  </si>
  <si>
    <t>Lieutenant-Colonel (H)</t>
  </si>
  <si>
    <t>SAINT-ERBLON</t>
  </si>
  <si>
    <t>035-00658</t>
  </si>
  <si>
    <t>GORREGUES</t>
  </si>
  <si>
    <t>Mme Elodie GORREGUES-GESBET</t>
  </si>
  <si>
    <t>4 Ville Covou</t>
  </si>
  <si>
    <t>06 32 51 93 11</t>
  </si>
  <si>
    <t>elodie.podologue@orange.fr</t>
  </si>
  <si>
    <t>Pédicure podologue</t>
  </si>
  <si>
    <t>Prèsidente régionale Ordre des Podologues</t>
  </si>
  <si>
    <t>NOYAL-CHATILLON-SUR-SEICHE</t>
  </si>
  <si>
    <t>035-00969</t>
  </si>
  <si>
    <t xml:space="preserve">GOSSELIN </t>
  </si>
  <si>
    <t xml:space="preserve">Mme Bénédicte GOSSELIN </t>
  </si>
  <si>
    <t>vve BOUTHEROUE-DESMARAIS</t>
  </si>
  <si>
    <t>17 rue du Bois Rondel</t>
  </si>
  <si>
    <t>06.63.48.40.28</t>
  </si>
  <si>
    <t>benedicte.gosselin.avocat@gmail.com</t>
  </si>
  <si>
    <t>035-00909</t>
  </si>
  <si>
    <t>GOUBIN</t>
  </si>
  <si>
    <t>M. Jean Goubin</t>
  </si>
  <si>
    <t>20 rue de Paris</t>
  </si>
  <si>
    <t>06 08 48 78 75</t>
  </si>
  <si>
    <t>jean.goubin@orange.fr</t>
  </si>
  <si>
    <t>SAINT-GANTON</t>
  </si>
  <si>
    <t>035-00962</t>
  </si>
  <si>
    <t>GOUPIL</t>
  </si>
  <si>
    <t>M. Pierre GOUPIL</t>
  </si>
  <si>
    <t>17 Allée Blanche Lande</t>
  </si>
  <si>
    <t>SERVON SUR VILAINE</t>
  </si>
  <si>
    <t>06 73 74 49 83</t>
  </si>
  <si>
    <t>goupil.pierre@orange.fr</t>
  </si>
  <si>
    <t>artisan</t>
  </si>
  <si>
    <t>réserviste armée de terre - logistique</t>
  </si>
  <si>
    <t>Artisan</t>
  </si>
  <si>
    <t>SAINT-ARMEL</t>
  </si>
  <si>
    <t>035-00817</t>
  </si>
  <si>
    <t>GOURY</t>
  </si>
  <si>
    <t>M. Raymond GOURY</t>
  </si>
  <si>
    <t>7 Rue Xavier de Langlais</t>
  </si>
  <si>
    <t>02 99 36 52 87</t>
  </si>
  <si>
    <t>06 07 41 80 15</t>
  </si>
  <si>
    <t>raymond.goury@wanadoo.fr</t>
  </si>
  <si>
    <t>retraité sncf</t>
  </si>
  <si>
    <t>Dirgeant formateur SNSM</t>
  </si>
  <si>
    <t>035-00403</t>
  </si>
  <si>
    <t>GRAVRAND</t>
  </si>
  <si>
    <t>M. Louis GRAVRAND</t>
  </si>
  <si>
    <t>17 rue Ange Fontan</t>
  </si>
  <si>
    <t>06 14 18 66 23</t>
  </si>
  <si>
    <t>louis.gravrand@orange.fr</t>
  </si>
  <si>
    <t>EXPERT BATIMENT</t>
  </si>
  <si>
    <t>Defense Consommateur - CLCV Pdt assoc</t>
  </si>
  <si>
    <t>Expert Batiment</t>
  </si>
  <si>
    <t>BOURGBARRE</t>
  </si>
  <si>
    <t>035-00304</t>
  </si>
  <si>
    <t>GRÉGOIRE</t>
  </si>
  <si>
    <t>M. Philippe GRÉGOIRE</t>
  </si>
  <si>
    <t>17 rue Vasco de Gama</t>
  </si>
  <si>
    <t>02 99 68 85 95</t>
  </si>
  <si>
    <t>06 07 80 26 36</t>
  </si>
  <si>
    <t>philippe.gregoire128@orange.fr</t>
  </si>
  <si>
    <t>directeur enseignement au conseil régional</t>
  </si>
  <si>
    <t>Directeur Enseignement (H)</t>
  </si>
  <si>
    <t>THORIGNE-FOUILLARD</t>
  </si>
  <si>
    <t>035-01075</t>
  </si>
  <si>
    <t>GUEGAN</t>
  </si>
  <si>
    <t>M. François  GUEGAN</t>
  </si>
  <si>
    <t>109 boulevard de Metz</t>
  </si>
  <si>
    <t>02  23 20 19 33</t>
  </si>
  <si>
    <t>06 08 26 61 71</t>
  </si>
  <si>
    <t>gueganfrancois@yahoo.fr</t>
  </si>
  <si>
    <t>ingénieur</t>
  </si>
  <si>
    <t>Ingénieur</t>
  </si>
  <si>
    <t>RETIERS</t>
  </si>
  <si>
    <t>GUEGUEN</t>
  </si>
  <si>
    <t>M. Elie GUEGUEN</t>
  </si>
  <si>
    <t>6 rue Jean Marin</t>
  </si>
  <si>
    <t>02 23 20 25 84</t>
  </si>
  <si>
    <t>06 82 66 86 80</t>
  </si>
  <si>
    <t>elie.gueguen@sfr.fr</t>
  </si>
  <si>
    <t>Directeur régional des ASS</t>
  </si>
  <si>
    <t>Directeur Territorial 35 (H) ARS</t>
  </si>
  <si>
    <t>LE THEIL-DE-BRETAGNE</t>
  </si>
  <si>
    <t>035-00993</t>
  </si>
  <si>
    <t>GUIHEUX</t>
  </si>
  <si>
    <t>M. Gilles GUIHEUX</t>
  </si>
  <si>
    <t>21 avenue Aristide Briand</t>
  </si>
  <si>
    <t>06 33 02 23 84</t>
  </si>
  <si>
    <t>ggf.guiheux@gmail.com</t>
  </si>
  <si>
    <t>prof université</t>
  </si>
  <si>
    <t>Professeur des Universités-Directeur (H) IPAG</t>
  </si>
  <si>
    <t>MARCILLE-ROBERT</t>
  </si>
  <si>
    <t>035-00733</t>
  </si>
  <si>
    <t>GUILLEMER</t>
  </si>
  <si>
    <t>Mme Marie  GUILLEMER</t>
  </si>
  <si>
    <t>AUBARET</t>
  </si>
  <si>
    <t>14 Jardins de l'Acadie</t>
  </si>
  <si>
    <t>ST SULIAC</t>
  </si>
  <si>
    <t>02 99 58 40 28</t>
  </si>
  <si>
    <t>06 45 95 03 44</t>
  </si>
  <si>
    <t>claude.guillemer@orange.fr</t>
  </si>
  <si>
    <t>responsable affaires juridiques- Fonction publique</t>
  </si>
  <si>
    <t>Ordre mérite Agricole</t>
  </si>
  <si>
    <t>Juriste- Fonction Publique</t>
  </si>
  <si>
    <t>SAINT-MEDARD-SUR-ILLE</t>
  </si>
  <si>
    <t>035-01043</t>
  </si>
  <si>
    <t>GUILLEMIN</t>
  </si>
  <si>
    <t>M. Philippe GUILLEMIN</t>
  </si>
  <si>
    <t>17 Rue du Blavet</t>
  </si>
  <si>
    <t>02 99 04 64 10</t>
  </si>
  <si>
    <t>06 80 35 82 06</t>
  </si>
  <si>
    <t>phguillemin@hotmail.com</t>
  </si>
  <si>
    <t>chargé de communication retraité</t>
  </si>
  <si>
    <t>Commissaire régional concours MOF</t>
  </si>
  <si>
    <t>SAINT-AUBIN-D'AUBIGNE</t>
  </si>
  <si>
    <t>035-00920</t>
  </si>
  <si>
    <t>GUYON</t>
  </si>
  <si>
    <t>M. Jean GUYON</t>
  </si>
  <si>
    <t>5 Place du Marechal Juin</t>
  </si>
  <si>
    <t>02 99 30 96 27</t>
  </si>
  <si>
    <t>ANDOUILLE-NEUVILLE</t>
  </si>
  <si>
    <t>035-01082</t>
  </si>
  <si>
    <t>HAMEL</t>
  </si>
  <si>
    <t>M. Georges HAMEL</t>
  </si>
  <si>
    <t>7 rue du Sagittaire</t>
  </si>
  <si>
    <t>02 99 81 33 01</t>
  </si>
  <si>
    <t>georges.hamel@orange.fr</t>
  </si>
  <si>
    <t>Agent commercial</t>
  </si>
  <si>
    <t>Cadre Commercial</t>
  </si>
  <si>
    <t>AUBIGNE</t>
  </si>
  <si>
    <t>035-00689</t>
  </si>
  <si>
    <t>HENAFF</t>
  </si>
  <si>
    <t>Mme Marylène  HENAFF</t>
  </si>
  <si>
    <t>4 Allée de la Guernache</t>
  </si>
  <si>
    <t>02 99 83 31 97</t>
  </si>
  <si>
    <t>06 65 71 53 53</t>
  </si>
  <si>
    <t>marylene.henaff@orange.fr</t>
  </si>
  <si>
    <t>chef de cabinet du recteur</t>
  </si>
  <si>
    <t>bénévole associations</t>
  </si>
  <si>
    <t>Cheffe  Cabinet (H) du Recteur académique</t>
  </si>
  <si>
    <t>MOUAZE</t>
  </si>
  <si>
    <t>035-01023</t>
  </si>
  <si>
    <t>HERVÉ</t>
  </si>
  <si>
    <t>M. René HERVÉ</t>
  </si>
  <si>
    <t>57 rue Nicolas Bouvier</t>
  </si>
  <si>
    <t>rene.herve077@orange.fr</t>
  </si>
  <si>
    <t>Dirigeant de société retraité</t>
  </si>
  <si>
    <t>CHASNE-SUR-ILLET</t>
  </si>
  <si>
    <t>035-00736</t>
  </si>
  <si>
    <t>HOREL</t>
  </si>
  <si>
    <t>M. André HOREL</t>
  </si>
  <si>
    <t xml:space="preserve">Résidence Le Quirinal Appart t 191 </t>
  </si>
  <si>
    <t>12 Mail Anne Catherine</t>
  </si>
  <si>
    <t>06 83 95 05 37</t>
  </si>
  <si>
    <t>andre.horel@orange.fr</t>
  </si>
  <si>
    <t>Admin territorial services de la ville la Rochelle</t>
  </si>
  <si>
    <t>sous préfet (1985-2004)</t>
  </si>
  <si>
    <t>Sous-Préfet (H)</t>
  </si>
  <si>
    <t>SAINT-GERMAIN-SUR-ILLE</t>
  </si>
  <si>
    <t>035-00990</t>
  </si>
  <si>
    <t>HOUBE</t>
  </si>
  <si>
    <t>Mme Marie Liesse HOUBE</t>
  </si>
  <si>
    <t>18 le Mesnil l'Abbaye</t>
  </si>
  <si>
    <t xml:space="preserve">06 66 13 67 40 </t>
  </si>
  <si>
    <t>marieliessehoube@gmail.com</t>
  </si>
  <si>
    <t>Maitre de conférences Hors classe</t>
  </si>
  <si>
    <t>SAINT-JUST</t>
  </si>
  <si>
    <t>035-00630</t>
  </si>
  <si>
    <t>HUCHET</t>
  </si>
  <si>
    <t>M. Jacques  HUCHET</t>
  </si>
  <si>
    <t>115 avenue John Kennedy</t>
  </si>
  <si>
    <t>06 27 41 51 23</t>
  </si>
  <si>
    <t>jacques.huchet@yahoo.fr</t>
  </si>
  <si>
    <t>haut fonctionnaire</t>
  </si>
  <si>
    <t>conseiller municipal</t>
  </si>
  <si>
    <t>Haut Fonctionnaire (H) Communuaté Européenne</t>
  </si>
  <si>
    <t>SAINT-SULPICE-LA-FORET</t>
  </si>
  <si>
    <t>035-01044</t>
  </si>
  <si>
    <t>HUMEAU</t>
  </si>
  <si>
    <t>M. Christian  HUMEAU</t>
  </si>
  <si>
    <t>5 avenue Henri Fréville</t>
  </si>
  <si>
    <t>06 60 83 29 91</t>
  </si>
  <si>
    <t>christian@humeau.net</t>
  </si>
  <si>
    <t>Inspecteur assurance</t>
  </si>
  <si>
    <t>Inspecteur Assurance</t>
  </si>
  <si>
    <t>035-00735</t>
  </si>
  <si>
    <t>HUON</t>
  </si>
  <si>
    <t>Mme Jeannine HUON</t>
  </si>
  <si>
    <t>LÉPINAY</t>
  </si>
  <si>
    <t>3 avenue Henri Fréville</t>
  </si>
  <si>
    <t>06 81 39 43 05</t>
  </si>
  <si>
    <t>jeannine.huon@sfr.fr</t>
  </si>
  <si>
    <t>cadre administratif</t>
  </si>
  <si>
    <t>Vp comité rennes SMLH pdt asso anc.conseillers</t>
  </si>
  <si>
    <t>Maire adjoint (H) Rennes  -VP (H) Dép 35</t>
  </si>
  <si>
    <t>COMBOURG</t>
  </si>
  <si>
    <t>035-00928</t>
  </si>
  <si>
    <t>HUPEL</t>
  </si>
  <si>
    <t>Mme Simone HUPEL</t>
  </si>
  <si>
    <t>FRESNEL</t>
  </si>
  <si>
    <t>6 Rue Robin Fouquet</t>
  </si>
  <si>
    <t>02 99 31 02 81</t>
  </si>
  <si>
    <t>06 03 25 39 29</t>
  </si>
  <si>
    <t>simone.hupel@orange.fr</t>
  </si>
  <si>
    <t>clerc de notaire (er)</t>
  </si>
  <si>
    <t>Ligue de Bretagne de Tennis</t>
  </si>
  <si>
    <t>Clerc de Notaire retraité</t>
  </si>
  <si>
    <t>CUGUEN</t>
  </si>
  <si>
    <t>035-00964</t>
  </si>
  <si>
    <t>JABLONSKI</t>
  </si>
  <si>
    <t>Mme. Christine  JABLONSKI</t>
  </si>
  <si>
    <t>23 rue du Languedoc</t>
  </si>
  <si>
    <t>06 35 16 26 29</t>
  </si>
  <si>
    <t>christine.jablonski@culture.gouv.fr</t>
  </si>
  <si>
    <t>Conservatrice Regionale Monuments Historiques</t>
  </si>
  <si>
    <t>Conservatrice Régionale Monuments Historiques Bretagne</t>
  </si>
  <si>
    <t>TREMEHEUC</t>
  </si>
  <si>
    <t>035-00961</t>
  </si>
  <si>
    <t>JACQUEMIN</t>
  </si>
  <si>
    <t>Mme Catherine JACQUEMIN</t>
  </si>
  <si>
    <t>36 Avenue de Lorraine</t>
  </si>
  <si>
    <t>02 99 56 20 68</t>
  </si>
  <si>
    <t>07 86 86 53 26</t>
  </si>
  <si>
    <t>jacquemin-catherine.stmalo@orange.fr</t>
  </si>
  <si>
    <t>DIRECTRICE d'Etablissement médico-social</t>
  </si>
  <si>
    <t>VP (H) Département 35</t>
  </si>
  <si>
    <t>LOURMAIS</t>
  </si>
  <si>
    <t>035-00971</t>
  </si>
  <si>
    <t>JAMBOIS</t>
  </si>
  <si>
    <t>M. Régis JAMBOIS</t>
  </si>
  <si>
    <t>5 Allée Hector Berlioz</t>
  </si>
  <si>
    <t>06 99 33 12 43</t>
  </si>
  <si>
    <t>regis.jambois@gmail.com</t>
  </si>
  <si>
    <t>directeur de projets</t>
  </si>
  <si>
    <t>Directeur De Projets</t>
  </si>
  <si>
    <t>MEILLAC</t>
  </si>
  <si>
    <t>035-00486</t>
  </si>
  <si>
    <t>JAMBON</t>
  </si>
  <si>
    <t>Mme Marie-Claire  JAMBON</t>
  </si>
  <si>
    <t>HAMON</t>
  </si>
  <si>
    <t>11 Enclos du Verger</t>
  </si>
  <si>
    <t>02 99 56 15 27</t>
  </si>
  <si>
    <t>06 10 24 40 62</t>
  </si>
  <si>
    <t>jambon.nycolas@gmail.com</t>
  </si>
  <si>
    <t>NC</t>
  </si>
  <si>
    <t>LANRIGAN</t>
  </si>
  <si>
    <t>035-00673</t>
  </si>
  <si>
    <t>JAMET</t>
  </si>
  <si>
    <t>M. René JAMET</t>
  </si>
  <si>
    <t>105 Rue Louison Bobet</t>
  </si>
  <si>
    <t>ST MEEN LE GRAND</t>
  </si>
  <si>
    <t>02 99 09 68 08</t>
  </si>
  <si>
    <t>SAINT-LEGER-DES-PRES</t>
  </si>
  <si>
    <t>035-01041</t>
  </si>
  <si>
    <t>M. Lucien  JAMET</t>
  </si>
  <si>
    <t>4 rue de la Bascule</t>
  </si>
  <si>
    <t>02 99 59 30 03</t>
  </si>
  <si>
    <t>06 89 71 85 04</t>
  </si>
  <si>
    <t>lucienjamet@orange.fr</t>
  </si>
  <si>
    <t>Cadre La Poste</t>
  </si>
  <si>
    <t>Retraité de La Poste</t>
  </si>
  <si>
    <t>BONNEMAIN</t>
  </si>
  <si>
    <t>035-00491</t>
  </si>
  <si>
    <t>JORDAN</t>
  </si>
  <si>
    <t>M. Matthieu JORDAN</t>
  </si>
  <si>
    <t>Les Convoitises</t>
  </si>
  <si>
    <t>rue Pasteur</t>
  </si>
  <si>
    <t>02 97 22 16 27</t>
  </si>
  <si>
    <t>07 87 95 31 48</t>
  </si>
  <si>
    <t>matthieu_jordan@hotmail.com</t>
  </si>
  <si>
    <t>aumônier militaire</t>
  </si>
  <si>
    <t>Aumônier Militaire</t>
  </si>
  <si>
    <t>LE CROUAIS</t>
  </si>
  <si>
    <t>035-00882</t>
  </si>
  <si>
    <t>JOUBREL</t>
  </si>
  <si>
    <t>M. Jean JOUBREL</t>
  </si>
  <si>
    <t>23 rue de Montreuil</t>
  </si>
  <si>
    <t>02 99 66 12 07</t>
  </si>
  <si>
    <t>06 80 65 13 45</t>
  </si>
  <si>
    <t>jean.joubrel@sfr.fr</t>
  </si>
  <si>
    <t>Chef Etablissement La Poste</t>
  </si>
  <si>
    <t>Dirigeant de La Poste</t>
  </si>
  <si>
    <t>MUEL</t>
  </si>
  <si>
    <t>035-00703</t>
  </si>
  <si>
    <t>JULIEN</t>
  </si>
  <si>
    <t>Mme Marie-Noëlle JULIEN</t>
  </si>
  <si>
    <t>PESQUET</t>
  </si>
  <si>
    <t>31 Quai Duguay Trouin</t>
  </si>
  <si>
    <t>02 99 40 50 66</t>
  </si>
  <si>
    <t>06 84 20 76 24</t>
  </si>
  <si>
    <t>marienoellejulien@gmail.com</t>
  </si>
  <si>
    <t>pharmacien des hôpitaux</t>
  </si>
  <si>
    <t>Pharmacien Des Hôpitaux</t>
  </si>
  <si>
    <t>QUEDILLAC</t>
  </si>
  <si>
    <t>035-00789</t>
  </si>
  <si>
    <t>KERRAND</t>
  </si>
  <si>
    <t>M. Arnaud KERRAND</t>
  </si>
  <si>
    <t>4 rue Jacqueline Auriol</t>
  </si>
  <si>
    <t>06 88 82 06 58</t>
  </si>
  <si>
    <t>arnaud.kerrand@orange.fr</t>
  </si>
  <si>
    <t>AAMO - IHEDN - RORSEM - UNOR - Trésorier Paroisse</t>
  </si>
  <si>
    <t>GAEL</t>
  </si>
  <si>
    <t>035-00954</t>
  </si>
  <si>
    <t>KSIAZAK</t>
  </si>
  <si>
    <t>Mme Wanda KSIAZAK</t>
  </si>
  <si>
    <t>22 rue de Verdun</t>
  </si>
  <si>
    <t>06 62 11 47 20</t>
  </si>
  <si>
    <t>cadre commercial</t>
  </si>
  <si>
    <t>SAINT-MEEN-LE-GRAND</t>
  </si>
  <si>
    <t>LACOUR</t>
  </si>
  <si>
    <t>M. Didier LACOUR</t>
  </si>
  <si>
    <t>15 rue Paul Gauguin</t>
  </si>
  <si>
    <t>06 07 87 26 45</t>
  </si>
  <si>
    <t>didier.lacour@wanadoo.fr</t>
  </si>
  <si>
    <t>cadre de direction retraité</t>
  </si>
  <si>
    <r>
      <t>Prst  (H) CCI  R</t>
    </r>
    <r>
      <rPr>
        <i/>
        <sz val="11"/>
        <color indexed="8"/>
        <rFont val="Calibri"/>
        <family val="2"/>
      </rPr>
      <t>ennes</t>
    </r>
  </si>
  <si>
    <t>SAINT-ONEN-LA-CHAPELLE</t>
  </si>
  <si>
    <t>035-00935</t>
  </si>
  <si>
    <t>LAISNEY</t>
  </si>
  <si>
    <t>M. Louis-Gérard LAISNEY</t>
  </si>
  <si>
    <t>4 rue Michel-Ange</t>
  </si>
  <si>
    <t>01 42 88 53 57</t>
  </si>
  <si>
    <t>06 07 87 40 20</t>
  </si>
  <si>
    <t>louis-gerard.laisney@orange.fr</t>
  </si>
  <si>
    <t>avocat retraité</t>
  </si>
  <si>
    <t>Avocat (H)</t>
  </si>
  <si>
    <t>035-01003</t>
  </si>
  <si>
    <t>LAMBIERGE</t>
  </si>
  <si>
    <t>M. Christian LAMBIERGE</t>
  </si>
  <si>
    <t>La Herquinière</t>
  </si>
  <si>
    <t>12 Rue des Mesliers</t>
  </si>
  <si>
    <t>02 56 01 87 70</t>
  </si>
  <si>
    <t>06 03 01 12 76</t>
  </si>
  <si>
    <t>lambierge.christian@neuf.fr</t>
  </si>
  <si>
    <t>Militaire de carrière - Gendarmerie</t>
  </si>
  <si>
    <t>Lion's club</t>
  </si>
  <si>
    <t>Officier- Gendarmerie retraité</t>
  </si>
  <si>
    <t>CINTRE</t>
  </si>
  <si>
    <t>035-00026</t>
  </si>
  <si>
    <t>LARCHER</t>
  </si>
  <si>
    <t>M.Bernard LARCHER</t>
  </si>
  <si>
    <t>blarcher@breizhcafe.com</t>
  </si>
  <si>
    <t xml:space="preserve">Chef d'entreprise  </t>
  </si>
  <si>
    <t>BAZOUGES-LA-PEROUSE</t>
  </si>
  <si>
    <t>LASSUS</t>
  </si>
  <si>
    <t>M. Pascal LASSUS</t>
  </si>
  <si>
    <t>14 route de Dinard</t>
  </si>
  <si>
    <t>DINAN</t>
  </si>
  <si>
    <t>02 99 30 84 69</t>
  </si>
  <si>
    <t>pascallassus@orange.fr</t>
  </si>
  <si>
    <t>CADRE SUP RESP COMM COLIPOSTE</t>
  </si>
  <si>
    <t>Cadre  de Coliposte</t>
  </si>
  <si>
    <t>SAINT-THURIAL</t>
  </si>
  <si>
    <t>035-00248</t>
  </si>
  <si>
    <t>LAUDIC-BARON</t>
  </si>
  <si>
    <t>Mme Hélène LAUDIC-BARON</t>
  </si>
  <si>
    <t>laudic-baron.helene@lbp-avocat.fr</t>
  </si>
  <si>
    <t>Batonnière</t>
  </si>
  <si>
    <t>035-00796</t>
  </si>
  <si>
    <t>LAUER-BROIN</t>
  </si>
  <si>
    <t>Mme Brigitte LAUER</t>
  </si>
  <si>
    <t>BROIN</t>
  </si>
  <si>
    <t>4 place du Maréchal Juin</t>
  </si>
  <si>
    <t>06 87 03 40 89</t>
  </si>
  <si>
    <t>lauerbrigitte@orange.fr</t>
  </si>
  <si>
    <t>directrice école avocat Rennes</t>
  </si>
  <si>
    <t>vice présidente UTL Rennes juriste</t>
  </si>
  <si>
    <t>Ancienne Directrice Ecole Avocats Rennes</t>
  </si>
  <si>
    <t>BREAL-SOUS-MONTFORT</t>
  </si>
  <si>
    <t>035-00980</t>
  </si>
  <si>
    <t>LAURENT</t>
  </si>
  <si>
    <t>Mme  Nicole LAURENT</t>
  </si>
  <si>
    <t>OLIVIER</t>
  </si>
  <si>
    <t>2 Allée de Loysance</t>
  </si>
  <si>
    <t>02 99 68 94 54</t>
  </si>
  <si>
    <t>claudenicolelaurent@orange.fr</t>
  </si>
  <si>
    <t>fonctionnaire ministère défense</t>
  </si>
  <si>
    <t>Fonctionnaire  Défense</t>
  </si>
  <si>
    <t>MORDELLES</t>
  </si>
  <si>
    <t>035-00652</t>
  </si>
  <si>
    <t>M. Claude LAURENT</t>
  </si>
  <si>
    <t>06 07 69 06 67</t>
  </si>
  <si>
    <t>claude.laurent.35@orange.fr</t>
  </si>
  <si>
    <t>035-00594</t>
  </si>
  <si>
    <t>LE CADRE</t>
  </si>
  <si>
    <t>Mme Yolaine LE CADRE</t>
  </si>
  <si>
    <t>BACONNAIS</t>
  </si>
  <si>
    <t>20 rue du Moulin à Vent</t>
  </si>
  <si>
    <t>VEZIN LE COQUET</t>
  </si>
  <si>
    <t>02 99 64 57 22</t>
  </si>
  <si>
    <t>yolaine.le-cadre@orange.fr</t>
  </si>
  <si>
    <t>Pharmacien</t>
  </si>
  <si>
    <t>LA BOSSE-DE-BRETAGNE</t>
  </si>
  <si>
    <t>035-00918</t>
  </si>
  <si>
    <t>LE COAT</t>
  </si>
  <si>
    <t>M. Joël LE COAT</t>
  </si>
  <si>
    <t>93 Rue Ginguené</t>
  </si>
  <si>
    <t>02 99 50 70 55</t>
  </si>
  <si>
    <t>06 17 57 52 40</t>
  </si>
  <si>
    <t>joel.lecoat@hotmail.fr</t>
  </si>
  <si>
    <t>directeur d'hôpital</t>
  </si>
  <si>
    <t>Directeur d'hôpital (H)</t>
  </si>
  <si>
    <t>LE PETIT-FOUGERAY</t>
  </si>
  <si>
    <t>035-00890</t>
  </si>
  <si>
    <t>LE DANIEL</t>
  </si>
  <si>
    <t>M. Laurent LE DANIEL</t>
  </si>
  <si>
    <t>5 rue de la Haye de Pon</t>
  </si>
  <si>
    <t>06 22 66 12 27</t>
  </si>
  <si>
    <t>laurentledaniel@gmail.com</t>
  </si>
  <si>
    <t>Président des Artisans pâtissier de France</t>
  </si>
  <si>
    <t>MOF 1997</t>
  </si>
  <si>
    <t>BRUC-SUR-AFF</t>
  </si>
  <si>
    <t>035-00947</t>
  </si>
  <si>
    <t>LE GALL</t>
  </si>
  <si>
    <t>Mme Joëlle LE GALL</t>
  </si>
  <si>
    <t>Résidence Clémenceau</t>
  </si>
  <si>
    <t>06 61 46 02 43</t>
  </si>
  <si>
    <t>legall.joelle@wanadoo.fr</t>
  </si>
  <si>
    <t>Ancienne Prste  d'associations au service des personnes âgées</t>
  </si>
  <si>
    <t>LA COUYERE</t>
  </si>
  <si>
    <t>035-00981</t>
  </si>
  <si>
    <t>LE GOUVELLO</t>
  </si>
  <si>
    <t>M. Pierre Le Gouvello de la Porte</t>
  </si>
  <si>
    <t>8 Grand Clos</t>
  </si>
  <si>
    <t>Glenac</t>
  </si>
  <si>
    <t>LA GACILLY</t>
  </si>
  <si>
    <t>06 45 99 84 95</t>
  </si>
  <si>
    <t>pierrrelegouvello@wanadoo.fr</t>
  </si>
  <si>
    <t>Directeur régional MEDIPSY</t>
  </si>
  <si>
    <t>Directeur régional MEDIPSY (R)</t>
  </si>
  <si>
    <t>035-00828</t>
  </si>
  <si>
    <t>LE HERAN</t>
  </si>
  <si>
    <t>M. Pierre LE HERAN</t>
  </si>
  <si>
    <t>Heol Dic</t>
  </si>
  <si>
    <t>38 Rue du Cdt L Herminier</t>
  </si>
  <si>
    <t>02 99 20 15 30</t>
  </si>
  <si>
    <t>06 07 98 35 14</t>
  </si>
  <si>
    <t>pierre.le-heran@wanadoo.fr</t>
  </si>
  <si>
    <t>POLIGNE</t>
  </si>
  <si>
    <t>035-01073</t>
  </si>
  <si>
    <t>LE MASSON</t>
  </si>
  <si>
    <t>Dr. Jean-MIchel LE MASSON</t>
  </si>
  <si>
    <t>28 rue de laPlate  CS 40725</t>
  </si>
  <si>
    <t>RENNES CEDEX 2</t>
  </si>
  <si>
    <t>06 40 50 05 00</t>
  </si>
  <si>
    <t>jean-michel.le-masson@interieur.gouv.fr</t>
  </si>
  <si>
    <t>Chef du Service de santé Zonal (SGAMI Ouest)</t>
  </si>
  <si>
    <t>035-00937</t>
  </si>
  <si>
    <t>LE MENN</t>
  </si>
  <si>
    <t>M. Jacky LE MENN</t>
  </si>
  <si>
    <t>20 rue de Bougainville</t>
  </si>
  <si>
    <t>06 11 64 31 92</t>
  </si>
  <si>
    <t>jackylemenn@orange.fr</t>
  </si>
  <si>
    <t>Directeur d'hopital</t>
  </si>
  <si>
    <t>elu territorial - sénateur</t>
  </si>
  <si>
    <t>Directeur d'hôpital St Malo (H)</t>
  </si>
  <si>
    <t>CREVIN</t>
  </si>
  <si>
    <t>035-00775</t>
  </si>
  <si>
    <t>LE MEUR</t>
  </si>
  <si>
    <t>M. Jacques LE MEUR</t>
  </si>
  <si>
    <t>6 rue de Pleurtuit</t>
  </si>
  <si>
    <t>SANT-BRIAC</t>
  </si>
  <si>
    <t>02 99 36 01 35</t>
  </si>
  <si>
    <t>06 07 99 87 39</t>
  </si>
  <si>
    <t>j.lemeur@la-france-mutualiste.fr</t>
  </si>
  <si>
    <t>comité de Rennes</t>
  </si>
  <si>
    <t>Directeur de clinique (H)</t>
  </si>
  <si>
    <t>LALLEU</t>
  </si>
  <si>
    <t>035-00848</t>
  </si>
  <si>
    <t>LE POTIER</t>
  </si>
  <si>
    <t>M. Raymond  LE POTIER</t>
  </si>
  <si>
    <t>8 rue des Méliers</t>
  </si>
  <si>
    <t>LE RHEU</t>
  </si>
  <si>
    <t>06 84 16 80 09</t>
  </si>
  <si>
    <t>lepotierraymond@gmail.com</t>
  </si>
  <si>
    <t>président des chambres régionales des comptes</t>
  </si>
  <si>
    <t>Prst (H) de chambres Régionales des Comptes</t>
  </si>
  <si>
    <t>PANCE</t>
  </si>
  <si>
    <t>035-00571</t>
  </si>
  <si>
    <t>LE POULICHET</t>
  </si>
  <si>
    <t>M. Maxime LE POULICHET</t>
  </si>
  <si>
    <t>EHPAD Gaëtan Hervé</t>
  </si>
  <si>
    <t>38 boulevard Oscar Leroux</t>
  </si>
  <si>
    <t>02 99 53 33 26</t>
  </si>
  <si>
    <t>mlepoulichet@orange.fr</t>
  </si>
  <si>
    <t>Directeur de banque (H)</t>
  </si>
  <si>
    <t>SAULNIERES</t>
  </si>
  <si>
    <t>035-01067</t>
  </si>
  <si>
    <t>LE ROUILLE</t>
  </si>
  <si>
    <t>Mme Martine LE ROUILLE</t>
  </si>
  <si>
    <t>MICHEL</t>
  </si>
  <si>
    <t>56 Rue du Cdt L'herminier</t>
  </si>
  <si>
    <t>06 08 98 77 51</t>
  </si>
  <si>
    <t>secrétaire comptable</t>
  </si>
  <si>
    <t>Cadre Comptable retraitée</t>
  </si>
  <si>
    <t>TRESBOEUF</t>
  </si>
  <si>
    <t>035-01042</t>
  </si>
  <si>
    <t>LEBEAU</t>
  </si>
  <si>
    <t>M. Henri LEBEAU</t>
  </si>
  <si>
    <t>23 Ruelle de Beaulieu</t>
  </si>
  <si>
    <t>Kervallon</t>
  </si>
  <si>
    <t>99 40 71 52</t>
  </si>
  <si>
    <t>henrijeanlebeau@orange.fr</t>
  </si>
  <si>
    <t>Ingénieur Général (H) Affaires sociales</t>
  </si>
  <si>
    <t>SAINT-SEGLIN</t>
  </si>
  <si>
    <t>035-00675</t>
  </si>
  <si>
    <t>LEBLAIN</t>
  </si>
  <si>
    <t>M. Jean LEBLAIN</t>
  </si>
  <si>
    <t>2 Impasse Florian Le Roy</t>
  </si>
  <si>
    <t>02 99 40 30 39</t>
  </si>
  <si>
    <t>06 87 13 97 62</t>
  </si>
  <si>
    <t>leblain@hotmail.fr</t>
  </si>
  <si>
    <t>marin d'état</t>
  </si>
  <si>
    <t>Marin d'Etat</t>
  </si>
  <si>
    <t>BOVEL</t>
  </si>
  <si>
    <t>035-00271</t>
  </si>
  <si>
    <t>LEBRANCHU</t>
  </si>
  <si>
    <t>M. Jacques LEBRANCHU</t>
  </si>
  <si>
    <t>Les Marais</t>
  </si>
  <si>
    <t>06 74 63 58 46</t>
  </si>
  <si>
    <t>jacques@lebranchu.com</t>
  </si>
  <si>
    <t>ingénieur-conseil</t>
  </si>
  <si>
    <t>Officier de marine (H) - Ingénieur-Conseil</t>
  </si>
  <si>
    <t>MERNEL</t>
  </si>
  <si>
    <t>LECHEVALLIER</t>
  </si>
  <si>
    <t>GCA (2S) Jacques LECHEVALLIER&gt;</t>
  </si>
  <si>
    <t xml:space="preserve">95 Bd Chateaubriand </t>
  </si>
  <si>
    <t>06.74.63.67.43</t>
  </si>
  <si>
    <t>jacques.c.lechevallier@gmail.com</t>
  </si>
  <si>
    <t>GCA(2S) Président Comité  de Saint Malo SMLH 35</t>
  </si>
  <si>
    <t>035-00927</t>
  </si>
  <si>
    <t>LECLERCQ</t>
  </si>
  <si>
    <t>mich.leclercq@wanadoo.fr</t>
  </si>
  <si>
    <t>035-00861</t>
  </si>
  <si>
    <t>LECLERE</t>
  </si>
  <si>
    <t>M. Olivier LECLERE</t>
  </si>
  <si>
    <t>06.87.11.82.30</t>
  </si>
  <si>
    <t>olivier1.leclere@intradef.gouv.fr</t>
  </si>
  <si>
    <t> Commissaire en chef de 1ere classe (appellation à vérifier) commandant le GSBDD de RENNES</t>
  </si>
  <si>
    <t>035-00891</t>
  </si>
  <si>
    <t>LECONTE</t>
  </si>
  <si>
    <t>M. Jehan LECONTE</t>
  </si>
  <si>
    <t>25 Rue de Riancourt</t>
  </si>
  <si>
    <t>02 99 19 56 18</t>
  </si>
  <si>
    <t>06 07 36 25 98</t>
  </si>
  <si>
    <t>leconte35400@gmail.com</t>
  </si>
  <si>
    <t>Ingénieur retraité</t>
  </si>
  <si>
    <t>COMBLESSAC</t>
  </si>
  <si>
    <t>035-01006</t>
  </si>
  <si>
    <t>LEFEBVRE-DUPUY</t>
  </si>
  <si>
    <t>M. Patrick  LEFEBVRE-DUPUY</t>
  </si>
  <si>
    <t>La Petite Cellerie</t>
  </si>
  <si>
    <t>24 rue du Naye</t>
  </si>
  <si>
    <t>02 99 20 14 18</t>
  </si>
  <si>
    <t>06 62 63 68 38</t>
  </si>
  <si>
    <t>patrick.lefebvre69@gmail.com</t>
  </si>
  <si>
    <t>ingénieur général Ville de Paris</t>
  </si>
  <si>
    <t>Ingénieur Général (H) Ville de Paris - Membre Commission Communication de l’ANMONM</t>
  </si>
  <si>
    <t>CAMPEL</t>
  </si>
  <si>
    <t>035-00498</t>
  </si>
  <si>
    <t>LEFOUL</t>
  </si>
  <si>
    <t>M. Joseph LEFOUL</t>
  </si>
  <si>
    <t>Résidence Les Terrasses de Saint Malo</t>
  </si>
  <si>
    <t>Lo 13 Rue Jacques Leonard</t>
  </si>
  <si>
    <t>joseph-lefoul@orange.fr</t>
  </si>
  <si>
    <t>02 99 33 78 69</t>
  </si>
  <si>
    <t>cadre bancaire</t>
  </si>
  <si>
    <t>Cadre Bancaire</t>
  </si>
  <si>
    <t>LOUTEHEL</t>
  </si>
  <si>
    <t>035-01028</t>
  </si>
  <si>
    <t>LEGUEN</t>
  </si>
  <si>
    <t>M. Bernard LEGUEN</t>
  </si>
  <si>
    <t>22 Rue des Melliers</t>
  </si>
  <si>
    <t>02 99 68 90 04</t>
  </si>
  <si>
    <t>06 83 82 35 66</t>
  </si>
  <si>
    <t>leguen.bernard@gmail.com</t>
  </si>
  <si>
    <t>DIRECTEUR APASE RENNES</t>
  </si>
  <si>
    <t>Directeur APASE Rennes</t>
  </si>
  <si>
    <t>LES BRULAIS</t>
  </si>
  <si>
    <t>035-00922</t>
  </si>
  <si>
    <t>M. Maurice LELIÈVRE</t>
  </si>
  <si>
    <t>9 rue Jean Auffray</t>
  </si>
  <si>
    <t>THORIGNE FOUILLARD</t>
  </si>
  <si>
    <t>02 99 62 03 29</t>
  </si>
  <si>
    <t>06 75 42 52 19</t>
  </si>
  <si>
    <t>maurice.lelievre3@wanadoo.fr</t>
  </si>
  <si>
    <t>enseignant EPS</t>
  </si>
  <si>
    <t>pdt assoc demandeur d'asile</t>
  </si>
  <si>
    <t>Prst Concours Résistance 35</t>
  </si>
  <si>
    <t>LA CHAPELLE-BOUEXIC</t>
  </si>
  <si>
    <t>LEMBIRIK</t>
  </si>
  <si>
    <t>Mme Deunia LEMBIRIK</t>
  </si>
  <si>
    <t>06.65.15.48.32</t>
  </si>
  <si>
    <t>deunialembirik@gmail.com</t>
  </si>
  <si>
    <t>Lt Col CTA Cesson</t>
  </si>
  <si>
    <t>035-00976</t>
  </si>
  <si>
    <t>LEMERCIER</t>
  </si>
  <si>
    <t>M. Félix LEMERCIER</t>
  </si>
  <si>
    <t xml:space="preserve">23 rue des Cotières </t>
  </si>
  <si>
    <t>O6 07 10 91 34</t>
  </si>
  <si>
    <t>felix.lemercier@orange.fr</t>
  </si>
  <si>
    <t>POILLEY</t>
  </si>
  <si>
    <t>035-00662</t>
  </si>
  <si>
    <t>LEMORDANT</t>
  </si>
  <si>
    <t>M. Jean LEMORDANT</t>
  </si>
  <si>
    <t>La Forge</t>
  </si>
  <si>
    <t>MEDREAC</t>
  </si>
  <si>
    <t>02 99 07 35 24</t>
  </si>
  <si>
    <t>Horticulteur</t>
  </si>
  <si>
    <t>035-00965</t>
  </si>
  <si>
    <t>LEON</t>
  </si>
  <si>
    <t>M. Patrice LEON</t>
  </si>
  <si>
    <t>52 Rue du Joussay</t>
  </si>
  <si>
    <t>02 99 83 44 80</t>
  </si>
  <si>
    <t>06 14 42 06 80</t>
  </si>
  <si>
    <t>patriceleon@orange.fr</t>
  </si>
  <si>
    <t>conservateur des hypothèques</t>
  </si>
  <si>
    <t>Conservateur des Hypothèques</t>
  </si>
  <si>
    <t>ERCE-PRES-LIFFRE</t>
  </si>
  <si>
    <t>035-00647</t>
  </si>
  <si>
    <t>LEPAROUX</t>
  </si>
  <si>
    <t>MmeJuliette LEPAROUX</t>
  </si>
  <si>
    <t>15 Rue Pierre Bellesculée</t>
  </si>
  <si>
    <t>02 99 63 81 09</t>
  </si>
  <si>
    <t>06 60 92 88 35</t>
  </si>
  <si>
    <t>chargée de projet emploi à l'ANPE</t>
  </si>
  <si>
    <t>Dirigeant (H) ANPE</t>
  </si>
  <si>
    <t>LIFFRE</t>
  </si>
  <si>
    <t>035-00730</t>
  </si>
  <si>
    <t>LEROY</t>
  </si>
  <si>
    <t>M. Georges LEROY</t>
  </si>
  <si>
    <t>12 Avenue Port Riou</t>
  </si>
  <si>
    <t>06 86 57 04 42</t>
  </si>
  <si>
    <t>leroy.georges@neuf.fr</t>
  </si>
  <si>
    <t>PRE RETRAITE</t>
  </si>
  <si>
    <t>SAINT-MELOIR-DES-ONDES</t>
  </si>
  <si>
    <t>035-00862</t>
  </si>
  <si>
    <t>M. Jacques LEROY</t>
  </si>
  <si>
    <t>11, rue de la mare pavée</t>
  </si>
  <si>
    <t>06 18 93 41 76</t>
  </si>
  <si>
    <t>viveleu@hotmail.com</t>
  </si>
  <si>
    <t>Oficier de marine CF</t>
  </si>
  <si>
    <t>Capitaine de frégate</t>
  </si>
  <si>
    <t>RIMOU</t>
  </si>
  <si>
    <t>035-00844</t>
  </si>
  <si>
    <t>M. Bernard LEROY</t>
  </si>
  <si>
    <t xml:space="preserve">Le Clos du Val  </t>
  </si>
  <si>
    <t xml:space="preserve"> 3 L'Epine</t>
  </si>
  <si>
    <t>PLERGUER</t>
  </si>
  <si>
    <t>06 80 60 01 41</t>
  </si>
  <si>
    <t>bernard.leroy35540@gmail.com</t>
  </si>
  <si>
    <t>Agent d'assurances</t>
  </si>
  <si>
    <t>Maire (H) de Becherel</t>
  </si>
  <si>
    <t>LESACHER</t>
  </si>
  <si>
    <t>M. Alain-François LESACHER</t>
  </si>
  <si>
    <t>6 rue de Robien</t>
  </si>
  <si>
    <t>02 99 38 73 42</t>
  </si>
  <si>
    <t>06 08 83 03 30</t>
  </si>
  <si>
    <t>aflesacher@gmail.com</t>
  </si>
  <si>
    <t>proviseur</t>
  </si>
  <si>
    <t>Ancien V.P. du CG 35-  Proviseur (H)</t>
  </si>
  <si>
    <t>SAINT-COULOMB</t>
  </si>
  <si>
    <t>035-01070</t>
  </si>
  <si>
    <t>LESVEN</t>
  </si>
  <si>
    <t>Mme Catherine LESVEN</t>
  </si>
  <si>
    <t>FOURNIER</t>
  </si>
  <si>
    <t>50 avenue des Romains</t>
  </si>
  <si>
    <t>02 99 52 95 71</t>
  </si>
  <si>
    <t>06 62 62 93 74</t>
  </si>
  <si>
    <t>catherinelesven@aol.com</t>
  </si>
  <si>
    <t>cadre fonction publique</t>
  </si>
  <si>
    <t>Fonctionnaire Territorial</t>
  </si>
  <si>
    <t>LA CHAPELLE-DU-LOU</t>
  </si>
  <si>
    <t>035-00996</t>
  </si>
  <si>
    <t>LEVIEIL</t>
  </si>
  <si>
    <t>M. Pierre LEVIEIL</t>
  </si>
  <si>
    <t>11 Rue Onffroy</t>
  </si>
  <si>
    <t>SIXT SUR AFF</t>
  </si>
  <si>
    <t>02 99 30 57 84</t>
  </si>
  <si>
    <t>prmilorlevi@orange.fr</t>
  </si>
  <si>
    <t>INGENIEUR</t>
  </si>
  <si>
    <t xml:space="preserve">Ingenieur (H) </t>
  </si>
  <si>
    <t>LANDUJAN</t>
  </si>
  <si>
    <t>035-01060</t>
  </si>
  <si>
    <t>LIMPALAIR</t>
  </si>
  <si>
    <t>M. Eugene  LIMPALAIR</t>
  </si>
  <si>
    <t>22 rue Georges Bourdais</t>
  </si>
  <si>
    <t>02 99 51 31 09</t>
  </si>
  <si>
    <t>06 21 27 17 47</t>
  </si>
  <si>
    <t>limpalair.eugene@neuf.fr</t>
  </si>
  <si>
    <t>militaire de carrière</t>
  </si>
  <si>
    <t>Colonel (H)</t>
  </si>
  <si>
    <t>SAINT-M'HERVON</t>
  </si>
  <si>
    <t>035-00915</t>
  </si>
  <si>
    <t>LOHAT</t>
  </si>
  <si>
    <t>Mme Jacqueline LOHAT</t>
  </si>
  <si>
    <t>LOUET</t>
  </si>
  <si>
    <t>25 Rue du Bournay</t>
  </si>
  <si>
    <t>02 99 81 03 08</t>
  </si>
  <si>
    <t>06 86 32 01 60</t>
  </si>
  <si>
    <t>jacqueline.lohat@orange.fr</t>
  </si>
  <si>
    <t>professeur d'anglais</t>
  </si>
  <si>
    <t>Presidente Asso Femme Solidaires</t>
  </si>
  <si>
    <t>Enseignante</t>
  </si>
  <si>
    <t>SAINT-UNIAC</t>
  </si>
  <si>
    <t>035-01033</t>
  </si>
  <si>
    <t>LORENZI-DEVARIEUX</t>
  </si>
  <si>
    <t>Mme O. LORENZI-DEVARIEUX</t>
  </si>
  <si>
    <t>LORENZI</t>
  </si>
  <si>
    <t>3 Rue des Ribaux</t>
  </si>
  <si>
    <t>odile-devarieux@orange.fr</t>
  </si>
  <si>
    <t>02 99 98 55 62</t>
  </si>
  <si>
    <t>beaugamin75@outlook.fr</t>
  </si>
  <si>
    <t>Directeur d'hôpital</t>
  </si>
  <si>
    <t>BOISGERVILLY</t>
  </si>
  <si>
    <t>035-00841</t>
  </si>
  <si>
    <t>LOUESLATI</t>
  </si>
  <si>
    <t>M. Mohamed LOUESLATI</t>
  </si>
  <si>
    <t>7 rue du Maréchal Lyautey</t>
  </si>
  <si>
    <t>06 18 31 39 09</t>
  </si>
  <si>
    <t>m.loueslati@laposte.net</t>
  </si>
  <si>
    <t>aumônier régional</t>
  </si>
  <si>
    <t>Conseiller juridique et Aumônier Régional</t>
  </si>
  <si>
    <t>LE LOU-DU-LAC</t>
  </si>
  <si>
    <t>035-00986</t>
  </si>
  <si>
    <t>LOUIS</t>
  </si>
  <si>
    <t>Mme Marie LOUIS</t>
  </si>
  <si>
    <t>10 rue Thomas Connecte</t>
  </si>
  <si>
    <t>06 22 00 47 24</t>
  </si>
  <si>
    <t>marie.louis@chu-rennes.fr</t>
  </si>
  <si>
    <t>communication mécénat</t>
  </si>
  <si>
    <t>Déléguée générale NOMINOË</t>
  </si>
  <si>
    <t>035-00737</t>
  </si>
  <si>
    <t>LOUVEL</t>
  </si>
  <si>
    <r>
      <t xml:space="preserve">M. </t>
    </r>
    <r>
      <rPr>
        <b/>
        <sz val="11"/>
        <color indexed="8"/>
        <rFont val="Calibri"/>
        <family val="2"/>
      </rPr>
      <t>Loïc LOUVEL</t>
    </r>
  </si>
  <si>
    <t>3 avenue Janvier</t>
  </si>
  <si>
    <t>02 99 67 23 16</t>
  </si>
  <si>
    <t>loic.louvel35@orange.fr</t>
  </si>
  <si>
    <t>retraité - ancien VRP</t>
  </si>
  <si>
    <t>Représentant syndical – Conseiller prud’homal</t>
  </si>
  <si>
    <t>SIXT-SUR-AFF</t>
  </si>
  <si>
    <t>035-01016</t>
  </si>
  <si>
    <t>LUZURIER</t>
  </si>
  <si>
    <t>M. Dominique  LUZURIER</t>
  </si>
  <si>
    <t>8 boulevard Volney</t>
  </si>
  <si>
    <t>02 56 51 85 31</t>
  </si>
  <si>
    <t>06 31 64 42 13</t>
  </si>
  <si>
    <t>dominiqueluzurier@live.fr</t>
  </si>
  <si>
    <t>Capitaine de Vaisseau (H)</t>
  </si>
  <si>
    <t>MONTAUBAN-DE-BRETAGNE</t>
  </si>
  <si>
    <t>035-00566</t>
  </si>
  <si>
    <t>MACE</t>
  </si>
  <si>
    <t>M. Michel MACE</t>
  </si>
  <si>
    <t>27 Bld Charles Peguy</t>
  </si>
  <si>
    <t>02 99 36 87 16</t>
  </si>
  <si>
    <t>michel.mace35@orange.fr</t>
  </si>
  <si>
    <t>SAINT-GERMAIN-DU-PINEL</t>
  </si>
  <si>
    <t>035-00723</t>
  </si>
  <si>
    <t>MAGRIN</t>
  </si>
  <si>
    <t>M. Philippe MAGRIN</t>
  </si>
  <si>
    <t>3 Place du Maréchal Juin</t>
  </si>
  <si>
    <t>02 22 93 02 52</t>
  </si>
  <si>
    <t>06 71 20 63 22</t>
  </si>
  <si>
    <t>philippe.magrin@sfr.fr</t>
  </si>
  <si>
    <t>artisan paysagiste</t>
  </si>
  <si>
    <t>Chef d'entreprise - Ancien Prst RSI Bretagne</t>
  </si>
  <si>
    <t>BREAL-SOUS-VITRE</t>
  </si>
  <si>
    <t>035-00854</t>
  </si>
  <si>
    <t>MALAPERT</t>
  </si>
  <si>
    <t>M. Jean MALAPERT</t>
  </si>
  <si>
    <t>2 Grand Valnel</t>
  </si>
  <si>
    <t>Montours</t>
  </si>
  <si>
    <t>PORTES DU COGLAIS</t>
  </si>
  <si>
    <t>02 99 98 63 75</t>
  </si>
  <si>
    <t>06 85 66 67 48</t>
  </si>
  <si>
    <t>jean.malapert@orange.fr</t>
  </si>
  <si>
    <t>Maire (H)</t>
  </si>
  <si>
    <t>LE PERTRE</t>
  </si>
  <si>
    <t>035-00884</t>
  </si>
  <si>
    <t>MANDABA MASSERON</t>
  </si>
  <si>
    <t>Mme Maryvonne  MANDABA MASSERON</t>
  </si>
  <si>
    <t>MASSERON</t>
  </si>
  <si>
    <t>41 Rue du Puits Mauger</t>
  </si>
  <si>
    <t>02 99 30 20 00</t>
  </si>
  <si>
    <t>07 83 35 97 23</t>
  </si>
  <si>
    <t>maryvonne.masseron@free.fr</t>
  </si>
  <si>
    <t>MEDECIN PEDIATR</t>
  </si>
  <si>
    <t>Aide aux personnes âgées</t>
  </si>
  <si>
    <t xml:space="preserve">Médecin </t>
  </si>
  <si>
    <t>MONDEVERT</t>
  </si>
  <si>
    <t>035-01021</t>
  </si>
  <si>
    <t>MARET</t>
  </si>
  <si>
    <t>M. Édouard MARET</t>
  </si>
  <si>
    <t>3 Boucéel en Vergoncey</t>
  </si>
  <si>
    <t>ST JAMES</t>
  </si>
  <si>
    <t>02 56 51 03 45</t>
  </si>
  <si>
    <t>06 84 62 60 56</t>
  </si>
  <si>
    <t>maret.coet@hotmail.fr</t>
  </si>
  <si>
    <t>journaliste</t>
  </si>
  <si>
    <t>secteur de Rennes</t>
  </si>
  <si>
    <t>Journaliste</t>
  </si>
  <si>
    <t>BRIELLES</t>
  </si>
  <si>
    <t>035-00804</t>
  </si>
  <si>
    <t>MARQUET</t>
  </si>
  <si>
    <t>M. Pierre MARQUET</t>
  </si>
  <si>
    <t>4 Avenue du Verger Au Coq</t>
  </si>
  <si>
    <t>ST GERMAIN SUR ILLE</t>
  </si>
  <si>
    <t>02 99 55 48 59</t>
  </si>
  <si>
    <t>06 03 12 54 73</t>
  </si>
  <si>
    <t>mpp.marquet@wanadoo.fr</t>
  </si>
  <si>
    <t>agriculteur et responsable agricole</t>
  </si>
  <si>
    <t>Exploitant agricole</t>
  </si>
  <si>
    <t>ETRELLES</t>
  </si>
  <si>
    <t>035-01076</t>
  </si>
  <si>
    <t>MARTIN</t>
  </si>
  <si>
    <t>M. Ernest MARTIN</t>
  </si>
  <si>
    <t>17 rue de Saint-Malo</t>
  </si>
  <si>
    <t>02 99 99 22 01</t>
  </si>
  <si>
    <t>06 11 03 69 39</t>
  </si>
  <si>
    <t>agent d'assurance</t>
  </si>
  <si>
    <t>Assureur</t>
  </si>
  <si>
    <t>ARGENTRE-DU-PLESSIS</t>
  </si>
  <si>
    <t>035-00295</t>
  </si>
  <si>
    <t>MARTINS</t>
  </si>
  <si>
    <t>M Christophe MARTINS</t>
  </si>
  <si>
    <t>La Croix Cormier</t>
  </si>
  <si>
    <t>06 76 45 63 04</t>
  </si>
  <si>
    <t>christophe-martins@wanadoo.fr</t>
  </si>
  <si>
    <t>VP DEP 35 - Maire d'Iffendic</t>
  </si>
  <si>
    <t>LOHEAC</t>
  </si>
  <si>
    <t>035-00759</t>
  </si>
  <si>
    <t>MAUFFRAIS</t>
  </si>
  <si>
    <t>M. Joseph  MAUFFRAIS</t>
  </si>
  <si>
    <t>123 bis avenue Aristide Briand</t>
  </si>
  <si>
    <t>02 43 69 38 70</t>
  </si>
  <si>
    <t>06 78 70 38 26</t>
  </si>
  <si>
    <t>mauffraisjoseph@gmail.com</t>
  </si>
  <si>
    <t>Délégué du procureur de la République</t>
  </si>
  <si>
    <t>bénévole dans diverses association</t>
  </si>
  <si>
    <t>Délégué du Procureur de la République Retraité Gendarmerie</t>
  </si>
  <si>
    <t>035-00748</t>
  </si>
  <si>
    <t>MAUGUIN</t>
  </si>
  <si>
    <t>M. Gérard  MAUGUIN</t>
  </si>
  <si>
    <t>33 rue de Riancourt</t>
  </si>
  <si>
    <t>02 23 16 89 67</t>
  </si>
  <si>
    <t>06 83 94 00 32</t>
  </si>
  <si>
    <t>mauguin.g@wanadoo.fr</t>
  </si>
  <si>
    <t>directeur de la sécurité</t>
  </si>
  <si>
    <t>Directeur de Sécurité</t>
  </si>
  <si>
    <t>GENNES-SUR-SEICHE</t>
  </si>
  <si>
    <t>035-00326</t>
  </si>
  <si>
    <t>MAYER</t>
  </si>
  <si>
    <t>M. Denis MAYER-BOESCH</t>
  </si>
  <si>
    <t>5 rue des Chevaliers</t>
  </si>
  <si>
    <t>06 07 01 86 40</t>
  </si>
  <si>
    <t>bodema.denis@gmail.com</t>
  </si>
  <si>
    <t>Hôtelier restaurateur</t>
  </si>
  <si>
    <t>035-00870</t>
  </si>
  <si>
    <t xml:space="preserve">LECHOWICZ </t>
  </si>
  <si>
    <t xml:space="preserve">Mr Cyrille LECHOWICZ </t>
  </si>
  <si>
    <t>3 rue des merisiers</t>
  </si>
  <si>
    <t> ST THURIAL</t>
  </si>
  <si>
    <t>06.85.63.54.35</t>
  </si>
  <si>
    <t>cyrille.lechowicz@gmail.com</t>
  </si>
  <si>
    <t>035-00814</t>
  </si>
  <si>
    <t>MERE</t>
  </si>
  <si>
    <t>M. Pascal  MÉRÉ</t>
  </si>
  <si>
    <t>La Heulvraie</t>
  </si>
  <si>
    <t>JANZE</t>
  </si>
  <si>
    <t>02 99 47 28 00</t>
  </si>
  <si>
    <t>06 83 21 37 36</t>
  </si>
  <si>
    <t>pascal.mere35@gmail.com</t>
  </si>
  <si>
    <t>dirigeant de société</t>
  </si>
  <si>
    <t>Dirigeant de Société</t>
  </si>
  <si>
    <t>PLELAN-LE-GRAND</t>
  </si>
  <si>
    <t>035-00991</t>
  </si>
  <si>
    <t>MISSAIRE</t>
  </si>
  <si>
    <t>M. Yves MISSAIRE</t>
  </si>
  <si>
    <t>1 Cours d'Helsinki</t>
  </si>
  <si>
    <t>02 99 51 73 23</t>
  </si>
  <si>
    <t>06 07 44 83 04</t>
  </si>
  <si>
    <t>ymissaire45@gmail.com</t>
  </si>
  <si>
    <t xml:space="preserve">Fonctionnaire (H) Défense </t>
  </si>
  <si>
    <t>SAINT-PERAN</t>
  </si>
  <si>
    <t>035-00787</t>
  </si>
  <si>
    <t>MONIER</t>
  </si>
  <si>
    <t>M. Sylvain  MONIER</t>
  </si>
  <si>
    <t>9 Cour Ville Collet</t>
  </si>
  <si>
    <t>06 87 35 37 80</t>
  </si>
  <si>
    <t>sylvain.monier@outlook.fr</t>
  </si>
  <si>
    <t>chef d'établissement</t>
  </si>
  <si>
    <t>Proviseur</t>
  </si>
  <si>
    <t>MAXENT</t>
  </si>
  <si>
    <t>035-00999</t>
  </si>
  <si>
    <t>MORDRELLE</t>
  </si>
  <si>
    <t>M. Jean-Claude MORDRELLE</t>
  </si>
  <si>
    <t>10 Lieu-dit Les Jardins</t>
  </si>
  <si>
    <t>ROZ LANDRIEUX</t>
  </si>
  <si>
    <t>02 99 48 45 05</t>
  </si>
  <si>
    <t>ajc.mordrelle@orange.fr</t>
  </si>
  <si>
    <t>DIR FINANCES ET INFORMATIQUE REG</t>
  </si>
  <si>
    <t>Directeur territorial Région (H) Finances</t>
  </si>
  <si>
    <t>SAINTE-ANNE-SUR-VILAINE</t>
  </si>
  <si>
    <t>035-00836</t>
  </si>
  <si>
    <t>MORICE</t>
  </si>
  <si>
    <t>Madame Marie-Christine MORICE</t>
  </si>
  <si>
    <t> La Peudavennière</t>
  </si>
  <si>
    <t>06.15.75.08.90</t>
  </si>
  <si>
    <t>morice.mariechristine@orange.fr</t>
  </si>
  <si>
    <t>Maire d'Etrelles</t>
  </si>
  <si>
    <t>MORIN</t>
  </si>
  <si>
    <t>Mme Yvette MORIN</t>
  </si>
  <si>
    <t>LE NAOUR</t>
  </si>
  <si>
    <t>18 Rue du Commandant Bernicot</t>
  </si>
  <si>
    <t>02 99 40 22 73</t>
  </si>
  <si>
    <t>PRDT COMITE DE SAINT-MALO  vice-président</t>
  </si>
  <si>
    <t>Fonctionnaire (H) retraitée</t>
  </si>
  <si>
    <t>SAINT-SULPICE-DES-LANDES</t>
  </si>
  <si>
    <t>035-00212</t>
  </si>
  <si>
    <t>M. Michel MORIN</t>
  </si>
  <si>
    <t>3 Allée Paul Eluard</t>
  </si>
  <si>
    <t>02 99 68 92 96</t>
  </si>
  <si>
    <t>06 30 73 56 21</t>
  </si>
  <si>
    <t>michel.morin35760@gmail.com</t>
  </si>
  <si>
    <t>directeur cdg 35</t>
  </si>
  <si>
    <t>Directeur (H) Cdg 35</t>
  </si>
  <si>
    <t>SAINT-MALO</t>
  </si>
  <si>
    <t>035-00926</t>
  </si>
  <si>
    <t>MORIN MARTIN</t>
  </si>
  <si>
    <t>Mme C. MORIN MARTIN</t>
  </si>
  <si>
    <t>2 Rue du Roquet</t>
  </si>
  <si>
    <t>02 99 83 40 49</t>
  </si>
  <si>
    <t>06 84 42 26 69</t>
  </si>
  <si>
    <t>christine.morin@inria.fr</t>
  </si>
  <si>
    <t>directrice de recherche</t>
  </si>
  <si>
    <t>Directrice de Recherche</t>
  </si>
  <si>
    <t>OSSE</t>
  </si>
  <si>
    <t>035-01056</t>
  </si>
  <si>
    <t>MUNSCH</t>
  </si>
  <si>
    <t>M. Jean MUNSCH</t>
  </si>
  <si>
    <t>15 route de Vouillé</t>
  </si>
  <si>
    <t>CISSE</t>
  </si>
  <si>
    <t>05 49 56 42 09</t>
  </si>
  <si>
    <t>06 74 90 92 73</t>
  </si>
  <si>
    <t>munsch.jean@orange.fr</t>
  </si>
  <si>
    <t>DOMLOUP</t>
  </si>
  <si>
    <t>035-00834</t>
  </si>
  <si>
    <t>NICOLAS</t>
  </si>
  <si>
    <t>M. Jean-Pierre NICOLAS</t>
  </si>
  <si>
    <t>27 Rue de Chatillon</t>
  </si>
  <si>
    <t>06 43 67 48 25</t>
  </si>
  <si>
    <t>ARCHITECTE</t>
  </si>
  <si>
    <t>Architecte</t>
  </si>
  <si>
    <t>CHATEAUGIRON</t>
  </si>
  <si>
    <t>035-00805</t>
  </si>
  <si>
    <t>M. Gilbert NICOLAS</t>
  </si>
  <si>
    <t>68 rue des Professeurs Pellé</t>
  </si>
  <si>
    <t>02 99 38 24 34</t>
  </si>
  <si>
    <t>06 47 29 62 49</t>
  </si>
  <si>
    <t>gilbert.nicolas@sfr.fr</t>
  </si>
  <si>
    <t>professeur des universités émérite</t>
  </si>
  <si>
    <t>SAINT-AUBIN-DU-PAVAIL</t>
  </si>
  <si>
    <t>035-01024</t>
  </si>
  <si>
    <t>OFFERLÉ</t>
  </si>
  <si>
    <t>M. Roland OFFERLÉ</t>
  </si>
  <si>
    <t>8 Rue de  La Vieille Rivière</t>
  </si>
  <si>
    <t>02 99 89 56 07</t>
  </si>
  <si>
    <t>roland.offerle@wanadoo.fr</t>
  </si>
  <si>
    <t>RETRAITE MARINE NATIONALE</t>
  </si>
  <si>
    <t>vice président secteur de Saint Malo</t>
  </si>
  <si>
    <t>Retraité Marine Nationale</t>
  </si>
  <si>
    <t>NOUVOITOU</t>
  </si>
  <si>
    <t>035-01027</t>
  </si>
  <si>
    <t>PAILLOT</t>
  </si>
  <si>
    <t>M. Géraud PAILLOT DE MONTABERT</t>
  </si>
  <si>
    <t>21 rue de la Nation</t>
  </si>
  <si>
    <t>06 70 97 76 53</t>
  </si>
  <si>
    <t>gpaillot@yahoo.fr</t>
  </si>
  <si>
    <t>vice président stratégie</t>
  </si>
  <si>
    <t>pdt association aventure Hustive</t>
  </si>
  <si>
    <t>Dirigeant de société</t>
  </si>
  <si>
    <t>LOUVIGNE-DU-DESERT</t>
  </si>
  <si>
    <t>PALOTEAU</t>
  </si>
  <si>
    <t>M. Claude PALOTEAU</t>
  </si>
  <si>
    <t>69 avenue des Portes Cartier</t>
  </si>
  <si>
    <t>06 88 65 11 02</t>
  </si>
  <si>
    <t>kat.lef@wanadoo.fr</t>
  </si>
  <si>
    <t>ATTACHE REGIONAL ADJOINT DU DRCE</t>
  </si>
  <si>
    <t>Directeur Régional (H) DRCE</t>
  </si>
  <si>
    <t>MONTHAULT</t>
  </si>
  <si>
    <t>035-01064</t>
  </si>
  <si>
    <t>PARMENTIER</t>
  </si>
  <si>
    <t>Mme Béatrice PARMENTIER</t>
  </si>
  <si>
    <t>AUDRAIN</t>
  </si>
  <si>
    <t>81 Boulevard de La Duchesse Anne</t>
  </si>
  <si>
    <t>06 08 17 13 29</t>
  </si>
  <si>
    <t>bparmentier@sas-entheos.fr</t>
  </si>
  <si>
    <t>dirigeante de société</t>
  </si>
  <si>
    <t>Dirigeante de Société</t>
  </si>
  <si>
    <t>LE FERRE</t>
  </si>
  <si>
    <t>035-00724</t>
  </si>
  <si>
    <t>PAUTHIER</t>
  </si>
  <si>
    <t>M. Yves PAUTHIER</t>
  </si>
  <si>
    <t>45 Rue Nicolas Bouvier</t>
  </si>
  <si>
    <t>02 99 56 52 07</t>
  </si>
  <si>
    <t>06 77 22 31 22</t>
  </si>
  <si>
    <t>yves.pauthier@orange.fr</t>
  </si>
  <si>
    <t>BANQUE - Pdt honoraire tribunal Commerce Rennes</t>
  </si>
  <si>
    <t>Banque - Prdt (H) Tribunal Commerce Rennes</t>
  </si>
  <si>
    <t>MELLE</t>
  </si>
  <si>
    <t>035-01019</t>
  </si>
  <si>
    <t>PAUTREL</t>
  </si>
  <si>
    <t>M. Louis PAUTREL</t>
  </si>
  <si>
    <t>14 La Prais</t>
  </si>
  <si>
    <t>06.15.92.92.27</t>
  </si>
  <si>
    <t>mairie.le.ferre@orange.fr</t>
  </si>
  <si>
    <t>Maire de Le Ferré, Vice-Président de Fougères Agglomération,  Conseiller Départemental, Président de l’Association des Maires ruraux d’Ille-et-Vilaine, Vice-Président de l’Association nationale des Maires ruraux</t>
  </si>
  <si>
    <t>Maire du Ferré</t>
  </si>
  <si>
    <t>LA BAZOUGE-DU-DESERT</t>
  </si>
  <si>
    <t>035-00552</t>
  </si>
  <si>
    <t>PÉDRON-BOUTTES</t>
  </si>
  <si>
    <t>Mme Chantal  PÉDRON - BOUTTES</t>
  </si>
  <si>
    <t>PÉDRON</t>
  </si>
  <si>
    <t>5 B Avenue Jules Ferry</t>
  </si>
  <si>
    <t>02 99 63 00 39</t>
  </si>
  <si>
    <t>06 16 47 61 37</t>
  </si>
  <si>
    <t>cpedronbouttes@gmail.com</t>
  </si>
  <si>
    <t>Cadre Administratif</t>
  </si>
  <si>
    <t>VILLAMEE</t>
  </si>
  <si>
    <t>035-01068</t>
  </si>
  <si>
    <t>PELERIN</t>
  </si>
  <si>
    <t>M. Joseph PELERIN</t>
  </si>
  <si>
    <t>35 rue de la Chalotais</t>
  </si>
  <si>
    <t>02 99 83 15 93</t>
  </si>
  <si>
    <t>06 07 77 54 66</t>
  </si>
  <si>
    <t>pelerin.joseph@orange.fr</t>
  </si>
  <si>
    <t>Militaire de carrière</t>
  </si>
  <si>
    <t>Militaire  retraité</t>
  </si>
  <si>
    <t>SAINT-GEORGES-DE-REINTEMBAULT</t>
  </si>
  <si>
    <t>035-00959</t>
  </si>
  <si>
    <t>PENNEC</t>
  </si>
  <si>
    <t>Mme Elisabeth PENNEC</t>
  </si>
  <si>
    <t>14 rue du Tertre</t>
  </si>
  <si>
    <t>02 23 50 02 57</t>
  </si>
  <si>
    <t>06 37 73 62 37</t>
  </si>
  <si>
    <t>elisabeth.pennec@wanadoo.fr</t>
  </si>
  <si>
    <t>fonctionnaire</t>
  </si>
  <si>
    <t>Fonctionnaire</t>
  </si>
  <si>
    <t>LE VERGER</t>
  </si>
  <si>
    <t>035-00970</t>
  </si>
  <si>
    <t>PERRIER</t>
  </si>
  <si>
    <t>M. Claude PERRIER</t>
  </si>
  <si>
    <t>Les Mauriers</t>
  </si>
  <si>
    <t>02 99 81 56 05</t>
  </si>
  <si>
    <t>claude.perrier93@bbox.fr</t>
  </si>
  <si>
    <t>militaire lieutenant colonel</t>
  </si>
  <si>
    <t xml:space="preserve"> Lieutenant-Colonel retraité- Prst UNC 35</t>
  </si>
  <si>
    <t>SAINT-PERE</t>
  </si>
  <si>
    <t>035-00655</t>
  </si>
  <si>
    <t>PETIT</t>
  </si>
  <si>
    <t>M. Yann-Eric  PETIT</t>
  </si>
  <si>
    <t xml:space="preserve">44 rue de St Enogat </t>
  </si>
  <si>
    <t>yepetit@gmail.com</t>
  </si>
  <si>
    <t>LA VILLE-ES-NONAIS</t>
  </si>
  <si>
    <t>035-00989</t>
  </si>
  <si>
    <t>PIEC</t>
  </si>
  <si>
    <t>M. Jean-Jacques PIEC</t>
  </si>
  <si>
    <t>3 rue du Moulin à Vent</t>
  </si>
  <si>
    <t>06 86 23 79 89</t>
  </si>
  <si>
    <t>j-jacques.p@orange.fr</t>
  </si>
  <si>
    <t>commissaire divisionnaire</t>
  </si>
  <si>
    <t>Commissaire Divisionnaire</t>
  </si>
  <si>
    <t>SAINT-SULIAC</t>
  </si>
  <si>
    <t>035-00945</t>
  </si>
  <si>
    <t>PIOT</t>
  </si>
  <si>
    <t>M. Jean-Christophe PIOT</t>
  </si>
  <si>
    <t>7 avenue des Pins</t>
  </si>
  <si>
    <t>06 22 60 60 16</t>
  </si>
  <si>
    <t>jeanchristophe.piot@epc-fr.com</t>
  </si>
  <si>
    <t>pdt société consulting</t>
  </si>
  <si>
    <t>pdt CCE Bretagne</t>
  </si>
  <si>
    <t>Cadre dirigeant</t>
  </si>
  <si>
    <t>SAINT-GUINOUX</t>
  </si>
  <si>
    <t>035-00547</t>
  </si>
  <si>
    <t>PLEIGNET</t>
  </si>
  <si>
    <t>M. Patrick PLEIGNET</t>
  </si>
  <si>
    <t>7 Rue de La Tremblaie</t>
  </si>
  <si>
    <t>02 99 83 07 30</t>
  </si>
  <si>
    <t>06 81 72 48 70</t>
  </si>
  <si>
    <t>patrick.pleignet@icloud.com</t>
  </si>
  <si>
    <t>ingénieur consultant</t>
  </si>
  <si>
    <t>Ingénieur Consultant</t>
  </si>
  <si>
    <t>DINGE</t>
  </si>
  <si>
    <t>035-00845</t>
  </si>
  <si>
    <t>POIGNARD</t>
  </si>
  <si>
    <t>M. Michel POIGNARD</t>
  </si>
  <si>
    <t>19 Allée Viviane</t>
  </si>
  <si>
    <t>02 99 83 68 62</t>
  </si>
  <si>
    <t>06 08 98 00 91</t>
  </si>
  <si>
    <t>michelpoignard@wanadoo.fr</t>
  </si>
  <si>
    <t>AVOCAT A LA COUR CHARGE ENSEIGNEMENTS - Dr en DROI</t>
  </si>
  <si>
    <t>pdt de section 05/04/2014</t>
  </si>
  <si>
    <t>Avocat à la Cour-Chargé d'Enseignements- Administrateur national ANMONM</t>
  </si>
  <si>
    <t>CHATEAUNEUF-D'ILLE-ET-VILAINE</t>
  </si>
  <si>
    <t>035-00826</t>
  </si>
  <si>
    <t>POIRIER</t>
  </si>
  <si>
    <t>M. Georges POIRIER</t>
  </si>
  <si>
    <t>16 Rue Croix Pilet</t>
  </si>
  <si>
    <t>RENAC</t>
  </si>
  <si>
    <t>GUIPEL</t>
  </si>
  <si>
    <t>035-00899</t>
  </si>
  <si>
    <t>M. Robert POIRIER</t>
  </si>
  <si>
    <t>5 Place du Maréchal Juin</t>
  </si>
  <si>
    <t>02 99 65 03 63</t>
  </si>
  <si>
    <t>06 73 21 58 46</t>
  </si>
  <si>
    <t>robert.poirier.rennes@gmail.com</t>
  </si>
  <si>
    <t>inspecteur jeunesse et sports</t>
  </si>
  <si>
    <t>Inspecteur principal (H) Jeunesse et Sports</t>
  </si>
  <si>
    <t>FEINS</t>
  </si>
  <si>
    <t>035-01002</t>
  </si>
  <si>
    <t>POMMERET</t>
  </si>
  <si>
    <t>M. Gilles POMMERET</t>
  </si>
  <si>
    <t>27 rue Godard</t>
  </si>
  <si>
    <t>02 90 04 00 40</t>
  </si>
  <si>
    <t>06 29 91 06 16</t>
  </si>
  <si>
    <t>gillespommeret@orange.fr</t>
  </si>
  <si>
    <t>diplomate</t>
  </si>
  <si>
    <t>Diplomate (H)</t>
  </si>
  <si>
    <t>LA FONTENELLE</t>
  </si>
  <si>
    <t>035-01034</t>
  </si>
  <si>
    <t>PREIN</t>
  </si>
  <si>
    <t>Mme Jeannine  PREIN</t>
  </si>
  <si>
    <t>REVEILLAS</t>
  </si>
  <si>
    <t>8 rue Raoul Ponchon</t>
  </si>
  <si>
    <t>02 99 38 06 91</t>
  </si>
  <si>
    <t>Cadre SAFRAN</t>
  </si>
  <si>
    <t>Dirigeant</t>
  </si>
  <si>
    <t>MONTREUIL-SUR-ILLE</t>
  </si>
  <si>
    <t>035-00948</t>
  </si>
  <si>
    <t>PRUDA</t>
  </si>
  <si>
    <t>Dr. Maurice PRUDAT</t>
  </si>
  <si>
    <t>1 rue de la Cochardière</t>
  </si>
  <si>
    <t>maurice.prudat.docteur@wanadoo.fr</t>
  </si>
  <si>
    <t>ancien médecin-militaire réserviste (Air).</t>
  </si>
  <si>
    <t>LIVRE-SUR-CHANGEON</t>
  </si>
  <si>
    <t>035-01057</t>
  </si>
  <si>
    <t>PUJO</t>
  </si>
  <si>
    <t>M. Philippe PUJO</t>
  </si>
  <si>
    <t>6 Allée Jean Sébastien Bach</t>
  </si>
  <si>
    <t>06 20 56 01 37</t>
  </si>
  <si>
    <t>ph.pujo@wanadoo.fr</t>
  </si>
  <si>
    <t>expert comptable</t>
  </si>
  <si>
    <t>Expert Comptable</t>
  </si>
  <si>
    <t>LANDAVRAN</t>
  </si>
  <si>
    <t>035-00992</t>
  </si>
  <si>
    <t>QUEMENER</t>
  </si>
  <si>
    <t>Mme Anne QUEMENER</t>
  </si>
  <si>
    <t>15 avenue de Beausoleil</t>
  </si>
  <si>
    <t>06 14 09 93 58</t>
  </si>
  <si>
    <t>am.quemener@space.fr</t>
  </si>
  <si>
    <t>comissaire générale</t>
  </si>
  <si>
    <t>Commissaire Générale SPACE</t>
  </si>
  <si>
    <t>MECE</t>
  </si>
  <si>
    <t>035-00521</t>
  </si>
  <si>
    <t>QUERRINE</t>
  </si>
  <si>
    <t>Mme Laurence QUERRIEN</t>
  </si>
  <si>
    <t>GOUYETTE</t>
  </si>
  <si>
    <t>6 rue de la Vieille Rivière</t>
  </si>
  <si>
    <t>06 40 66 01 60</t>
  </si>
  <si>
    <t>querrienlaurence@gmail.com</t>
  </si>
  <si>
    <t>Ostricultrice</t>
  </si>
  <si>
    <t>Cheffe d'entreprise</t>
  </si>
  <si>
    <t>VAL-D'IZE</t>
  </si>
  <si>
    <t>035-00988</t>
  </si>
  <si>
    <t>QUINIOU</t>
  </si>
  <si>
    <t>Mme Nathalie QUINIOU</t>
  </si>
  <si>
    <t>12 rue de la Forêt</t>
  </si>
  <si>
    <t>02 99 06 39 10</t>
  </si>
  <si>
    <t>06 89 53 14 58</t>
  </si>
  <si>
    <t>quiniouna@wanadoo.fr</t>
  </si>
  <si>
    <t>chercheur Fonction Publique</t>
  </si>
  <si>
    <t>Ingénieur de recherches Fonction Publique</t>
  </si>
  <si>
    <t>DOURDAIN</t>
  </si>
  <si>
    <t>035-00931</t>
  </si>
  <si>
    <t>RABASTE</t>
  </si>
  <si>
    <t>Mme Monik  RABASTE</t>
  </si>
  <si>
    <t>6 chemin Tertre Vincent</t>
  </si>
  <si>
    <t>ST BRIAC SUR MER</t>
  </si>
  <si>
    <t>02 99 88 08 88</t>
  </si>
  <si>
    <t>06 86 27 21 89</t>
  </si>
  <si>
    <t>rabastemonik@orange.fr</t>
  </si>
  <si>
    <t>artiste peintre</t>
  </si>
  <si>
    <t>Artiste Peintre</t>
  </si>
  <si>
    <t>SAINT-ETIENNE-EN-COGLES</t>
  </si>
  <si>
    <t>035-00534</t>
  </si>
  <si>
    <t>RAHAUT DORY</t>
  </si>
  <si>
    <t>Mme RAHAUT-DORY</t>
  </si>
  <si>
    <t>16 rue de la Fontaine</t>
  </si>
  <si>
    <t>SAINT MELOIR DES ONDES</t>
  </si>
  <si>
    <t>06 61 98 13 71</t>
  </si>
  <si>
    <t>doryfroger35@gmail.com</t>
  </si>
  <si>
    <t>CADRE DE SANTE</t>
  </si>
  <si>
    <t>Tréosière ADMR ST Malo</t>
  </si>
  <si>
    <t>MAURE-DE-BRETAGNE</t>
  </si>
  <si>
    <t>035-00592</t>
  </si>
  <si>
    <t>RANNOU</t>
  </si>
  <si>
    <t>M. Yves RANNOU</t>
  </si>
  <si>
    <t>127 Bd de Vitré</t>
  </si>
  <si>
    <t>02 99 84 61 23</t>
  </si>
  <si>
    <t>07 54 84 42 75</t>
  </si>
  <si>
    <t>yvesrannou29@gmail.com</t>
  </si>
  <si>
    <t>PROVISEUR HON</t>
  </si>
  <si>
    <t>Proviseur (H)</t>
  </si>
  <si>
    <t>LA SELLE-EN-COGLES</t>
  </si>
  <si>
    <t>035-00987</t>
  </si>
  <si>
    <t>RAULT</t>
  </si>
  <si>
    <t>M. Olivier  RAULT</t>
  </si>
  <si>
    <t>Appartement E 131</t>
  </si>
  <si>
    <t>7 rue de la Rivière</t>
  </si>
  <si>
    <t>02 23 50 62 38</t>
  </si>
  <si>
    <t>06 19 32 21 80</t>
  </si>
  <si>
    <t>famille.rault@laposte.net</t>
  </si>
  <si>
    <t>Gendarme - correspondant Presse</t>
  </si>
  <si>
    <t>Off de rés plongée sous marine - photo - secourism</t>
  </si>
  <si>
    <t xml:space="preserve">Militaire Gendarmerie retraité  </t>
  </si>
  <si>
    <t>SAINT-BRICE-EN-COGLES</t>
  </si>
  <si>
    <t>035-00542</t>
  </si>
  <si>
    <t>REBOUX</t>
  </si>
  <si>
    <t>M. Pierre  REBOUX</t>
  </si>
  <si>
    <t>1 bis rue de l'Entente</t>
  </si>
  <si>
    <t>MAURE DE BRETAGNE</t>
  </si>
  <si>
    <t>02 99 34 56 90</t>
  </si>
  <si>
    <t>06 13 24 63 89</t>
  </si>
  <si>
    <t>pyreboux@gmail.com</t>
  </si>
  <si>
    <t>agriculteur</t>
  </si>
  <si>
    <t>maire du Val d'Avast</t>
  </si>
  <si>
    <t>Maire - Ancien Conseller général</t>
  </si>
  <si>
    <t>LE TIERCENT</t>
  </si>
  <si>
    <t>035-00679</t>
  </si>
  <si>
    <t>RENAULT</t>
  </si>
  <si>
    <t>M. Paul RENAULT</t>
  </si>
  <si>
    <t>15 rue des Orieux</t>
  </si>
  <si>
    <t>02 99 81 85 37</t>
  </si>
  <si>
    <t>06 08 93 78 98</t>
  </si>
  <si>
    <t>kermadenfamily@orange.fr</t>
  </si>
  <si>
    <t>PILOTE MARITIME</t>
  </si>
  <si>
    <t>Pilote Maritime</t>
  </si>
  <si>
    <t>COGLES</t>
  </si>
  <si>
    <t>035-00721</t>
  </si>
  <si>
    <t>RENÉ</t>
  </si>
  <si>
    <t>M. Jacques RENÉ</t>
  </si>
  <si>
    <t>La Chuberdiere</t>
  </si>
  <si>
    <t>ERCE PRES LIFFRE</t>
  </si>
  <si>
    <t>02 99 68 61 32</t>
  </si>
  <si>
    <t>06 10 80 47 41</t>
  </si>
  <si>
    <t>jacques.rene@netcourrier.com</t>
  </si>
  <si>
    <t>SAINT-OUEN-LA-ROUERIE</t>
  </si>
  <si>
    <t>035-01039</t>
  </si>
  <si>
    <t>RENOUL</t>
  </si>
  <si>
    <t>M. Michel RENOUL</t>
  </si>
  <si>
    <t>31 Chemin du Pater er Mener</t>
  </si>
  <si>
    <t>ST GILDAS DE RHUYS</t>
  </si>
  <si>
    <t>06 50 70 88 19</t>
  </si>
  <si>
    <t>06 23 40 17 11</t>
  </si>
  <si>
    <t>michelrenoul18@gmail.com</t>
  </si>
  <si>
    <t>Directeur Nal Centre Motonautique Police nationale</t>
  </si>
  <si>
    <t>comité Redon</t>
  </si>
  <si>
    <t>Directeur Nal (H) Centre Motonautique Police Nationale - Maire (H)</t>
  </si>
  <si>
    <t>SAINT-MARC-LE-BLANC</t>
  </si>
  <si>
    <t>035-00727</t>
  </si>
  <si>
    <t>RENOULT</t>
  </si>
  <si>
    <t>M. Claude RENOULT</t>
  </si>
  <si>
    <t>76 Av de La Fontaine Au Bonhomme</t>
  </si>
  <si>
    <t>claude.renoult@wanadoo.fr</t>
  </si>
  <si>
    <t>Maire (H) de Saint-Malo</t>
  </si>
  <si>
    <t>TREMBLAY</t>
  </si>
  <si>
    <t>035-00888</t>
  </si>
  <si>
    <t>RÉQUILLARD</t>
  </si>
  <si>
    <t>Mme Marie-Claude RÉQUILLARD</t>
  </si>
  <si>
    <t>BESANÇON</t>
  </si>
  <si>
    <t>65 rue de la Rabine</t>
  </si>
  <si>
    <t>02 99 03 27 85</t>
  </si>
  <si>
    <t>06 81 51 20 06</t>
  </si>
  <si>
    <t>requillard.marie-claude@orange.fr</t>
  </si>
  <si>
    <t>BAILLE</t>
  </si>
  <si>
    <t>035-01069</t>
  </si>
  <si>
    <t>RIAUX</t>
  </si>
  <si>
    <t>Mme Marie-Joëlle RIAUX</t>
  </si>
  <si>
    <t>8 Allée des Ajoncs</t>
  </si>
  <si>
    <t>PONT PEAN</t>
  </si>
  <si>
    <t>06 51 56 86 72</t>
  </si>
  <si>
    <t>mjriaux@gmail.com</t>
  </si>
  <si>
    <t>professeur des écoles</t>
  </si>
  <si>
    <t>Enseignant</t>
  </si>
  <si>
    <t>PLECHATEL</t>
  </si>
  <si>
    <t>035-00974</t>
  </si>
  <si>
    <t>RIVIRER</t>
  </si>
  <si>
    <t>M. Bernard RIVIERE</t>
  </si>
  <si>
    <t>4 rue des Forges</t>
  </si>
  <si>
    <t>PLELAN LE GRAND</t>
  </si>
  <si>
    <t>CHEF MISSION</t>
  </si>
  <si>
    <t>Chef Mission</t>
  </si>
  <si>
    <t>LA NOE-BLANCHE</t>
  </si>
  <si>
    <t>035-00379</t>
  </si>
  <si>
    <t>RIVOAL</t>
  </si>
  <si>
    <t>M. Christian RIVOAL</t>
  </si>
  <si>
    <t>6 rue de la Ville Margot</t>
  </si>
  <si>
    <t>06 81 30 73 46</t>
  </si>
  <si>
    <t>rivoal-expert@orange.fr</t>
  </si>
  <si>
    <t>expert</t>
  </si>
  <si>
    <t>Expert</t>
  </si>
  <si>
    <t>BAIN-DE-BRETAGNE</t>
  </si>
  <si>
    <t>035-00757</t>
  </si>
  <si>
    <t>ROBERT</t>
  </si>
  <si>
    <t>M. Jacques ROBERT</t>
  </si>
  <si>
    <t>18 Rue Jules Simon</t>
  </si>
  <si>
    <t>02 99 78 13 12</t>
  </si>
  <si>
    <t>pharmacien d'officine</t>
  </si>
  <si>
    <t xml:space="preserve">Pharmacien  </t>
  </si>
  <si>
    <t>MESSAC</t>
  </si>
  <si>
    <t>035-00874</t>
  </si>
  <si>
    <t>M. Philippe ROBERT</t>
  </si>
  <si>
    <t>15 rue du Champ Pival</t>
  </si>
  <si>
    <t>06 75 37 98 65</t>
  </si>
  <si>
    <t>phjrobert@gmail.com</t>
  </si>
  <si>
    <t>inspecteur de l'Education nationale</t>
  </si>
  <si>
    <t>Inspecteur de l'Education Nationale</t>
  </si>
  <si>
    <t>SAINT-MALO-DE-PHILY</t>
  </si>
  <si>
    <t>035-01065</t>
  </si>
  <si>
    <t>ROBINE</t>
  </si>
  <si>
    <t>M. Claude ROBINE</t>
  </si>
  <si>
    <t>Résidence La Cerisaie</t>
  </si>
  <si>
    <t>207 rue de Fougères</t>
  </si>
  <si>
    <t>02 99 38 68 76</t>
  </si>
  <si>
    <t>PRDT COMITE DE RENNES</t>
  </si>
  <si>
    <t>GUIPRY</t>
  </si>
  <si>
    <t>035-00811</t>
  </si>
  <si>
    <t>ROHEL</t>
  </si>
  <si>
    <t>M. Yves  ROHEL</t>
  </si>
  <si>
    <t>23 rue du Champméloin</t>
  </si>
  <si>
    <t>02 99 37 51 07</t>
  </si>
  <si>
    <t>06 40 19 84 33</t>
  </si>
  <si>
    <t>yves.rohel@hotmail.com</t>
  </si>
  <si>
    <t>réserviste</t>
  </si>
  <si>
    <t>SENS-DE-BRETAGNE</t>
  </si>
  <si>
    <t>ROUX</t>
  </si>
  <si>
    <t>M. Christian  ROUX</t>
  </si>
  <si>
    <t>17 rue Mgr Duchesne</t>
  </si>
  <si>
    <t>02 30 02 83 16</t>
  </si>
  <si>
    <t>07 87 22 27 96</t>
  </si>
  <si>
    <t>christian.roux30@sfr.fr</t>
  </si>
  <si>
    <t>Conseiller référendaire cour des comptes</t>
  </si>
  <si>
    <t>Conseiller Référendaire Cour des Comptes</t>
  </si>
  <si>
    <t>VIEUX-VY-SUR-COUESNON</t>
  </si>
  <si>
    <t>035-00763</t>
  </si>
  <si>
    <t>SAFFRAY-AGRAPART</t>
  </si>
  <si>
    <t>M. Jean-Yves  SAFFRAY-AGRAPART</t>
  </si>
  <si>
    <t>SAFFRAY</t>
  </si>
  <si>
    <t>99 rue de la Vieille Rivière</t>
  </si>
  <si>
    <t>02 23 15 81 13</t>
  </si>
  <si>
    <t>06 26 01 27 79</t>
  </si>
  <si>
    <t>saffray.jean-yves@orange.fr</t>
  </si>
  <si>
    <t>général de gendarmerie</t>
  </si>
  <si>
    <t>Général de division (2S) Gendarmerie</t>
  </si>
  <si>
    <t>GAHARD</t>
  </si>
  <si>
    <t>035-00863</t>
  </si>
  <si>
    <t>SALUA</t>
  </si>
  <si>
    <t>M. JeanClaude SALUA</t>
  </si>
  <si>
    <t>7 impasse de l'île des landes</t>
  </si>
  <si>
    <t>06.86.47.65.90</t>
  </si>
  <si>
    <t>nukuhiva69@hotmail.com</t>
  </si>
  <si>
    <t>035-00509</t>
  </si>
  <si>
    <t>SANCHEZ</t>
  </si>
  <si>
    <t>M. Hilaire SANCHEZ</t>
  </si>
  <si>
    <t>33 Rue des Korrigans</t>
  </si>
  <si>
    <t>02 99 65 44 91</t>
  </si>
  <si>
    <t>Militaire retraité</t>
  </si>
  <si>
    <t>CHAUVIGNE</t>
  </si>
  <si>
    <t>035-01031</t>
  </si>
  <si>
    <t>SEIGNEUR</t>
  </si>
  <si>
    <t>M. Dominique  SEIGNEUR</t>
  </si>
  <si>
    <t>48 rue du Parc des Sports</t>
  </si>
  <si>
    <t>ST NICOLAS DE REDON</t>
  </si>
  <si>
    <t>02 99 71 06 76</t>
  </si>
  <si>
    <t>06 64 29 65 24</t>
  </si>
  <si>
    <t>dominiqueseigneur.fr@gmail.com</t>
  </si>
  <si>
    <t>Administrateur territorial</t>
  </si>
  <si>
    <t xml:space="preserve">Administrateur Territorial (H) </t>
  </si>
  <si>
    <t>SAINT-AUBIN-DES-LANDES</t>
  </si>
  <si>
    <t>035-00995</t>
  </si>
  <si>
    <t>SEVIN</t>
  </si>
  <si>
    <t>Mme Michelle  SEVIN</t>
  </si>
  <si>
    <t>5 Carré de Saxe</t>
  </si>
  <si>
    <t>02 99 53 49 28</t>
  </si>
  <si>
    <t>06 78 88 81 63</t>
  </si>
  <si>
    <t>sevin.michelle35@orange.fr</t>
  </si>
  <si>
    <t>Employé de bureau</t>
  </si>
  <si>
    <t>dirigeant associatif sportif</t>
  </si>
  <si>
    <t>Cadre</t>
  </si>
  <si>
    <t>035-00620</t>
  </si>
  <si>
    <t>SIMON</t>
  </si>
  <si>
    <t>Mme Nicole SIMON</t>
  </si>
  <si>
    <t>MARZIN</t>
  </si>
  <si>
    <t>76 rue de Saint-Malo</t>
  </si>
  <si>
    <t>02 99 58 71 44</t>
  </si>
  <si>
    <t>06 22 58 25 97</t>
  </si>
  <si>
    <t>nicole.simon35@orange.fr</t>
  </si>
  <si>
    <t>Responsable en formations supérieures</t>
  </si>
  <si>
    <t>Maire</t>
  </si>
  <si>
    <t xml:space="preserve">Maire (H) -  Responsable  formations  </t>
  </si>
  <si>
    <t>MONTREUIL-SOUS-PEROUSE</t>
  </si>
  <si>
    <t>035-00994</t>
  </si>
  <si>
    <t>SOISSON</t>
  </si>
  <si>
    <t>M. Patrick SOISSON</t>
  </si>
  <si>
    <t>40 quai Duguay-Trouin</t>
  </si>
  <si>
    <t>02 99 46 13 87</t>
  </si>
  <si>
    <t>06 07 39 02 11</t>
  </si>
  <si>
    <t>patricksoisson@wanadoo.fr</t>
  </si>
  <si>
    <t>INGENIEUR - Chef d'Entreprise</t>
  </si>
  <si>
    <t>Académie de Marine</t>
  </si>
  <si>
    <t>Ingenieur - Chef d'entreprise</t>
  </si>
  <si>
    <t>LA CHAPELLE-ERBREE</t>
  </si>
  <si>
    <t>035-00842</t>
  </si>
  <si>
    <t>SOULIMANT</t>
  </si>
  <si>
    <t>Mme Françoise SOULIMANT</t>
  </si>
  <si>
    <t>43 Rue de Saint Malo</t>
  </si>
  <si>
    <t>02 99 67 65 31</t>
  </si>
  <si>
    <t>06 38 36 74 84</t>
  </si>
  <si>
    <t>francoisesoulimant@yahoo.fr</t>
  </si>
  <si>
    <t>personnel de direction principal de collège</t>
  </si>
  <si>
    <t>Ancienne cheffe d'établissement scolaire</t>
  </si>
  <si>
    <t>BALAZE</t>
  </si>
  <si>
    <t>035-01066</t>
  </si>
  <si>
    <t>TAILLANDIER</t>
  </si>
  <si>
    <t>Mme Laurence TAILLANDIER</t>
  </si>
  <si>
    <t>Château de Beaucé</t>
  </si>
  <si>
    <t>06 07 36 53 64</t>
  </si>
  <si>
    <t>bureau@laurencetaillandier.fr</t>
  </si>
  <si>
    <t>Cheffe d’entreprise, Présidente du Carré Rennais</t>
  </si>
  <si>
    <t>Commerçante- Présidente Carré Rennais</t>
  </si>
  <si>
    <t>CHAMPEAUX</t>
  </si>
  <si>
    <t>035-01007</t>
  </si>
  <si>
    <t>TANGUY</t>
  </si>
  <si>
    <t>M. Jean-Paul TANGUY</t>
  </si>
  <si>
    <t>2 Rue Jocet</t>
  </si>
  <si>
    <t>ERBREE</t>
  </si>
  <si>
    <t>THAREAULT</t>
  </si>
  <si>
    <t>M. Serge  THAREAULT</t>
  </si>
  <si>
    <t>4 rue de l'Arguenais</t>
  </si>
  <si>
    <t>02 99 52 90 50</t>
  </si>
  <si>
    <t>06 23 51 41 67</t>
  </si>
  <si>
    <t>serge.thareault@gmail.com</t>
  </si>
  <si>
    <t>directeur adjoint</t>
  </si>
  <si>
    <t>Dir Adjoint établissement CAT  - Prst Médaillé Militaire 35</t>
  </si>
  <si>
    <t>SAINT-M'HERVE</t>
  </si>
  <si>
    <t>THEBAULT</t>
  </si>
  <si>
    <t>M. Yves THEBAULT</t>
  </si>
  <si>
    <t>3 Allée des Glycines</t>
  </si>
  <si>
    <t>BAIN DE BRETAGNE</t>
  </si>
  <si>
    <t>02 99 43 89 01</t>
  </si>
  <si>
    <t>06 03 12 53 29</t>
  </si>
  <si>
    <t>thebaultyves@gmail.com</t>
  </si>
  <si>
    <t>DIRECTEUR CAT</t>
  </si>
  <si>
    <t>Maire (H) - Directeur (H) CAT</t>
  </si>
  <si>
    <t>CORNILLE</t>
  </si>
  <si>
    <t>THIVEND</t>
  </si>
  <si>
    <t>M. Pierre THIVEND</t>
  </si>
  <si>
    <t>Villa Gabrielle Appt 304</t>
  </si>
  <si>
    <t>114 rue Henri Barbusse</t>
  </si>
  <si>
    <t>ASNIERES/SEINE</t>
  </si>
  <si>
    <t>01 46 85 77 32</t>
  </si>
  <si>
    <t>06 61 12 50 00</t>
  </si>
  <si>
    <t>pierre.thivend35@gmail.com</t>
  </si>
  <si>
    <t>directeur de recherches à l'INRA</t>
  </si>
  <si>
    <t>Directeur (H) Ecole d’Agronomie et INRA Rennes</t>
  </si>
  <si>
    <t>POCE-LES-BOIS</t>
  </si>
  <si>
    <t>THOMAS</t>
  </si>
  <si>
    <t>M. Albert THOMAS</t>
  </si>
  <si>
    <t>30 Rue Villiers de L'isle Adam</t>
  </si>
  <si>
    <t>02 99 32 45 51</t>
  </si>
  <si>
    <t>CHARGE DE MISSION</t>
  </si>
  <si>
    <t>Chargé de mission</t>
  </si>
  <si>
    <t>LE SEL-DE-BRETAGNE</t>
  </si>
  <si>
    <t>M. Thierry THOMAS</t>
  </si>
  <si>
    <t>85 la Haye Ouisais</t>
  </si>
  <si>
    <t>06 82 55 83 22</t>
  </si>
  <si>
    <t>famille.thomas14@free.fr</t>
  </si>
  <si>
    <t>officier général de gendarmerie 2e section</t>
  </si>
  <si>
    <t>vice president du fond de dotation AMICHEMI</t>
  </si>
  <si>
    <t xml:space="preserve">Général de division(2S) Gendarmerie  </t>
  </si>
  <si>
    <t>CESSON-SEVIGNE</t>
  </si>
  <si>
    <t>TOLLEMER</t>
  </si>
  <si>
    <t>Mme. Anna TOLLEMER</t>
  </si>
  <si>
    <t>12 rue du Sapeur Michel Jouan</t>
  </si>
  <si>
    <t>06 08 27 10 26</t>
  </si>
  <si>
    <t>p.tollemer35@gmail.com</t>
  </si>
  <si>
    <t>retraitée</t>
  </si>
  <si>
    <t>TRÉHIN</t>
  </si>
  <si>
    <t>M. Yves TREHIN</t>
  </si>
  <si>
    <t>2b Avenue André Mussat</t>
  </si>
  <si>
    <t>02 99 31 00 01</t>
  </si>
  <si>
    <t>06 11 33 15 64</t>
  </si>
  <si>
    <t>yves-marie.trehin@ardoiz.fr</t>
  </si>
  <si>
    <t>MEDECIN CONSEIL</t>
  </si>
  <si>
    <t xml:space="preserve">Medecin Conseil (H) </t>
  </si>
  <si>
    <t>TRIHAN</t>
  </si>
  <si>
    <t>Mme Paulette TRIHAN</t>
  </si>
  <si>
    <t>GRANGER</t>
  </si>
  <si>
    <t>16 Rue René Jean Mailleux</t>
  </si>
  <si>
    <t>09 75 78 11 45</t>
  </si>
  <si>
    <t>06 12 70 00 96</t>
  </si>
  <si>
    <t>maurice.trigan@orange.fr</t>
  </si>
  <si>
    <t>commerçante</t>
  </si>
  <si>
    <t>Commerçante</t>
  </si>
  <si>
    <t>MONTREUIL-LE-GAST</t>
  </si>
  <si>
    <t>TROMEUR</t>
  </si>
  <si>
    <t>M. Eric TROMEUR</t>
  </si>
  <si>
    <t>3 rue Guillaume Lejean</t>
  </si>
  <si>
    <t>06 27 03 52 15</t>
  </si>
  <si>
    <t>erictromeur@laposte.net</t>
  </si>
  <si>
    <t>directeur régional URSSAF</t>
  </si>
  <si>
    <t>lieutenant colonel dmd35</t>
  </si>
  <si>
    <t>Directeur Régional (R) Urssaf</t>
  </si>
  <si>
    <t>BRECE</t>
  </si>
  <si>
    <t xml:space="preserve">TROSTIANSKY </t>
  </si>
  <si>
    <t xml:space="preserve">Mme  Olga TROSTIANSKY </t>
  </si>
  <si>
    <t>7 Ave Bruzzo -</t>
  </si>
  <si>
    <t>07.61.12.55.25 </t>
  </si>
  <si>
    <t>olga.trostiansky@gmail.com</t>
  </si>
  <si>
    <t>TROTRY DE LA TOUCHE</t>
  </si>
  <si>
    <t>M. Christian  TROTRY DE LA TOUCHE</t>
  </si>
  <si>
    <t>26 rue Dreux</t>
  </si>
  <si>
    <t>02 99 82 09 01</t>
  </si>
  <si>
    <t>06 77 54 91 37</t>
  </si>
  <si>
    <t>cdelatouche@gmail.com</t>
  </si>
  <si>
    <t>NOYAL-SUR-VILAINE</t>
  </si>
  <si>
    <t>VANNIER</t>
  </si>
  <si>
    <t>M. Jean   VANNIER</t>
  </si>
  <si>
    <t>15 rue de Servon sur Vilaine</t>
  </si>
  <si>
    <t>06 70 65 61 92</t>
  </si>
  <si>
    <t>jean-pol.vannier@orange.fr</t>
  </si>
  <si>
    <t>Lieutenant-Colonel Terre retraité</t>
  </si>
  <si>
    <t>SERVON-SUR-VILAINE</t>
  </si>
  <si>
    <t>VERMET</t>
  </si>
  <si>
    <t>M. Ange VERMET</t>
  </si>
  <si>
    <t>18 La Forêt</t>
  </si>
  <si>
    <t>02 99 89 08 10</t>
  </si>
  <si>
    <t>vermetan@wanadoo.fr</t>
  </si>
  <si>
    <t>VIDIC</t>
  </si>
  <si>
    <t>M. Steve VIDIC</t>
  </si>
  <si>
    <t>11 rue du Davier</t>
  </si>
  <si>
    <t>06 62 06 33 42</t>
  </si>
  <si>
    <t>vidicsteve@hotmail.com</t>
  </si>
  <si>
    <t>armée de terre</t>
  </si>
  <si>
    <t>Officier Terre retraité</t>
  </si>
  <si>
    <t>LE TRONCHET</t>
  </si>
  <si>
    <t>ZAIDOUNI</t>
  </si>
  <si>
    <t>M. Mohamed ZAIDOUNI</t>
  </si>
  <si>
    <t>3 Forêt</t>
  </si>
  <si>
    <t>NOYAL CHATILLON SUR SEICHE</t>
  </si>
  <si>
    <t xml:space="preserve"> mzaidouni@gmail.com</t>
  </si>
  <si>
    <t>professeur agrégé de maths</t>
  </si>
  <si>
    <t>Professeur Agrégé de Maths- Prst du Culte Musulman Bretagne</t>
  </si>
  <si>
    <t>ANTRAIN</t>
  </si>
  <si>
    <t>Vitré- Fougères</t>
  </si>
  <si>
    <t>Redon- Vilaine</t>
  </si>
  <si>
    <t>NOYAL-SOUS-BAZOUGES</t>
  </si>
  <si>
    <t>BAULON</t>
  </si>
  <si>
    <t>LA CHAPELLE-THOUARAULT</t>
  </si>
  <si>
    <t>LASSY</t>
  </si>
  <si>
    <t>GUIGNEN</t>
  </si>
  <si>
    <t>GOVEN</t>
  </si>
  <si>
    <t>TAILLIS</t>
  </si>
  <si>
    <t>SAINT-REMY-DU-PLAIN</t>
  </si>
  <si>
    <t>MARCILLE-RAOUL</t>
  </si>
  <si>
    <t>SAINT-GILLES</t>
  </si>
  <si>
    <t>CLAYES</t>
  </si>
  <si>
    <t>SAINTE-MARIE</t>
  </si>
  <si>
    <t>BAINS-SUR-OUST</t>
  </si>
  <si>
    <t>GRAND-FOUGERAY</t>
  </si>
  <si>
    <t>VIEUX-VIEL</t>
  </si>
  <si>
    <t>TRANS-LA-FORET</t>
  </si>
  <si>
    <t>SAINT-GEORGES-DE-GREHAIGNE</t>
  </si>
  <si>
    <t>SOUGEAL</t>
  </si>
  <si>
    <t>SAINS</t>
  </si>
  <si>
    <t>ROZ-SUR-COUESNON</t>
  </si>
  <si>
    <t>PLEINE-FOUGERES</t>
  </si>
  <si>
    <t>ERCE-EN-LAMEE</t>
  </si>
  <si>
    <t>TEILLAY</t>
  </si>
  <si>
    <t>SAINT-SYMPHORIEN</t>
  </si>
  <si>
    <t>LES IFFS</t>
  </si>
  <si>
    <t>LANGOUET</t>
  </si>
  <si>
    <t>SAINT-BRIEUC-DES-IFFS</t>
  </si>
  <si>
    <t>LA CHAPELLE-CHAUSSEE</t>
  </si>
  <si>
    <t>VIGNOC</t>
  </si>
  <si>
    <t>SAINT-GONDRAN</t>
  </si>
  <si>
    <t>HEDE-BAZOUGES</t>
  </si>
  <si>
    <t>CHELUN</t>
  </si>
  <si>
    <t>FORGES-LA-FORET</t>
  </si>
  <si>
    <t>MARTIGNE-FERCHAUD</t>
  </si>
  <si>
    <t>EANCE</t>
  </si>
  <si>
    <t>LANGON</t>
  </si>
  <si>
    <t>LA CHAPELLE-DE-BRAIN</t>
  </si>
  <si>
    <t>MOULINS</t>
  </si>
  <si>
    <t>BAIS</t>
  </si>
  <si>
    <t>DOMALAIN</t>
  </si>
  <si>
    <t>VERGEAL</t>
  </si>
  <si>
    <t>CHANCE</t>
  </si>
  <si>
    <t>LOUVIGNE-DE-BAIS</t>
  </si>
  <si>
    <t>ACIGNE</t>
  </si>
  <si>
    <t>PLESDER</t>
  </si>
  <si>
    <t>PLEUGUENEUC</t>
  </si>
  <si>
    <t>SAINT-PIERRE-DE-PLESGUEN</t>
  </si>
  <si>
    <t>LANHELIN</t>
  </si>
  <si>
    <t>TRESSE</t>
  </si>
  <si>
    <t>SAINT-MALON-SUR-MEL</t>
  </si>
  <si>
    <t>BLERUAIS</t>
  </si>
  <si>
    <t>SAINT-GONLAY</t>
  </si>
  <si>
    <t>SAINT-MAUGAN</t>
  </si>
  <si>
    <t>MONTGERMONT</t>
  </si>
  <si>
    <t>SAINT-GREGOIRE</t>
  </si>
  <si>
    <t>VERN-SUR-SEICHE</t>
  </si>
  <si>
    <t>LA RICHARDAIS</t>
  </si>
  <si>
    <t>SAINT-LUNAIRE</t>
  </si>
  <si>
    <t>SAINT-BRIAC-SUR-MER</t>
  </si>
  <si>
    <t>PARTHENAY-DE-BRETAGNE</t>
  </si>
  <si>
    <t>LANGAN</t>
  </si>
  <si>
    <t>LE MINIHIC-SUR-RANCE</t>
  </si>
  <si>
    <t>BOURG-DES-COMPTES</t>
  </si>
  <si>
    <t>035-00690</t>
  </si>
  <si>
    <t>LAILLE</t>
  </si>
  <si>
    <t>035-01001</t>
  </si>
  <si>
    <t>LE VIVIER-SUR-MER</t>
  </si>
  <si>
    <t>SAINT-SENOUX</t>
  </si>
  <si>
    <t>GUICHEN</t>
  </si>
  <si>
    <t>GRADES</t>
  </si>
  <si>
    <t>Vitre fougères</t>
  </si>
  <si>
    <t>Redon  Vilaine</t>
  </si>
  <si>
    <t>St Malo</t>
  </si>
  <si>
    <t xml:space="preserve">SECTEURS </t>
  </si>
  <si>
    <t xml:space="preserve">Vitrè Fougères </t>
  </si>
  <si>
    <t>Redon Vilaine</t>
  </si>
  <si>
    <t xml:space="preserve">Rennes </t>
  </si>
  <si>
    <t xml:space="preserve">Saint-Malo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</si>
</sst>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vertAlign val="superscript"/>
      <sz val="10"/>
      <color indexed="63"/>
      <name val="Arial"/>
      <family val="2"/>
    </font>
    <font>
      <sz val="10"/>
      <color indexed="63"/>
      <name val="Arial"/>
      <family val="2"/>
    </font>
    <font>
      <sz val="10"/>
      <color theme="1"/>
      <name val="Arial"/>
      <family val="2"/>
    </font>
    <font>
      <u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rgb="FFC0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rgb="FF222222"/>
      <name val="Arial"/>
      <family val="2"/>
    </font>
    <font>
      <sz val="9"/>
      <color rgb="FF222222"/>
      <name val="Arial"/>
      <family val="2"/>
    </font>
    <font>
      <b/>
      <sz val="10"/>
      <color rgb="FF222222"/>
      <name val="Arial"/>
      <family val="2"/>
    </font>
    <font>
      <i/>
      <sz val="11"/>
      <color indexed="8"/>
      <name val="Calibri"/>
      <family val="2"/>
    </font>
    <font>
      <b/>
      <i/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9"/>
      <color theme="1"/>
      <name val="Arial"/>
      <family val="2"/>
    </font>
    <font>
      <b/>
      <sz val="10"/>
      <color rgb="FFC00000"/>
      <name val="Arial"/>
      <family val="2"/>
    </font>
    <font>
      <b/>
      <i/>
      <sz val="10"/>
      <color rgb="FFC00000"/>
      <name val="Arial"/>
      <family val="2"/>
    </font>
    <font>
      <b/>
      <sz val="11"/>
      <color rgb="FFC00000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14" fontId="0" fillId="0" borderId="0" xfId="0" applyNumberFormat="1"/>
    <xf numFmtId="1" fontId="0" fillId="0" borderId="0" xfId="0" applyNumberFormat="1"/>
    <xf numFmtId="0" fontId="0" fillId="3" borderId="0" xfId="0" applyFill="1"/>
    <xf numFmtId="0" fontId="0" fillId="2" borderId="1" xfId="0" applyFill="1" applyBorder="1"/>
    <xf numFmtId="0" fontId="5" fillId="0" borderId="0" xfId="0" applyFont="1"/>
    <xf numFmtId="0" fontId="0" fillId="3" borderId="1" xfId="0" applyFill="1" applyBorder="1"/>
    <xf numFmtId="0" fontId="6" fillId="0" borderId="0" xfId="0" applyFont="1"/>
    <xf numFmtId="0" fontId="7" fillId="0" borderId="0" xfId="0" applyFont="1"/>
    <xf numFmtId="1" fontId="1" fillId="0" borderId="0" xfId="0" applyNumberFormat="1" applyFont="1"/>
    <xf numFmtId="0" fontId="1" fillId="2" borderId="1" xfId="0" applyFont="1" applyFill="1" applyBorder="1"/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0" xfId="0" applyFont="1"/>
    <xf numFmtId="0" fontId="12" fillId="0" borderId="0" xfId="0" applyFont="1"/>
    <xf numFmtId="0" fontId="13" fillId="0" borderId="0" xfId="1" applyFont="1"/>
    <xf numFmtId="0" fontId="0" fillId="0" borderId="0" xfId="0" applyAlignment="1">
      <alignment vertical="center"/>
    </xf>
    <xf numFmtId="0" fontId="5" fillId="2" borderId="1" xfId="0" applyFont="1" applyFill="1" applyBorder="1"/>
    <xf numFmtId="0" fontId="14" fillId="0" borderId="0" xfId="0" applyFont="1"/>
    <xf numFmtId="0" fontId="5" fillId="0" borderId="0" xfId="0" applyFont="1" applyAlignment="1">
      <alignment horizontal="center"/>
    </xf>
    <xf numFmtId="14" fontId="5" fillId="0" borderId="0" xfId="0" applyNumberFormat="1" applyFont="1"/>
    <xf numFmtId="1" fontId="5" fillId="0" borderId="0" xfId="0" applyNumberFormat="1" applyFont="1"/>
    <xf numFmtId="0" fontId="15" fillId="0" borderId="0" xfId="1" applyFont="1"/>
    <xf numFmtId="0" fontId="16" fillId="0" borderId="0" xfId="0" applyFont="1"/>
    <xf numFmtId="0" fontId="3" fillId="0" borderId="0" xfId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16" fillId="2" borderId="1" xfId="0" applyFont="1" applyFill="1" applyBorder="1"/>
    <xf numFmtId="0" fontId="21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2" fillId="0" borderId="0" xfId="0" applyFont="1"/>
    <xf numFmtId="0" fontId="4" fillId="0" borderId="0" xfId="0" applyFont="1"/>
    <xf numFmtId="14" fontId="1" fillId="0" borderId="0" xfId="0" applyNumberFormat="1" applyFont="1"/>
    <xf numFmtId="0" fontId="23" fillId="0" borderId="0" xfId="0" applyFont="1"/>
    <xf numFmtId="0" fontId="7" fillId="4" borderId="0" xfId="0" applyFont="1" applyFill="1"/>
    <xf numFmtId="0" fontId="17" fillId="0" borderId="0" xfId="0" applyFont="1" applyAlignment="1">
      <alignment horizontal="left" vertical="center" wrapText="1" indent="1"/>
    </xf>
    <xf numFmtId="0" fontId="25" fillId="0" borderId="0" xfId="0" applyFont="1"/>
    <xf numFmtId="0" fontId="7" fillId="2" borderId="1" xfId="0" applyFont="1" applyFill="1" applyBorder="1"/>
    <xf numFmtId="0" fontId="26" fillId="0" borderId="0" xfId="0" applyFont="1"/>
    <xf numFmtId="0" fontId="27" fillId="0" borderId="0" xfId="0" applyFont="1"/>
    <xf numFmtId="0" fontId="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1" fontId="30" fillId="0" borderId="0" xfId="0" applyNumberFormat="1" applyFont="1"/>
    <xf numFmtId="0" fontId="0" fillId="0" borderId="2" xfId="0" applyBorder="1"/>
    <xf numFmtId="0" fontId="2" fillId="0" borderId="2" xfId="0" applyFont="1" applyBorder="1"/>
    <xf numFmtId="0" fontId="7" fillId="2" borderId="0" xfId="0" applyFont="1" applyFill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Grades des  275</a:t>
            </a:r>
            <a:r>
              <a:rPr lang="fr-FR" baseline="0"/>
              <a:t> </a:t>
            </a:r>
            <a:r>
              <a:rPr lang="fr-FR"/>
              <a:t> membres de la Section  ANMONM 35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010493695156003"/>
          <c:y val="0.25410222332147359"/>
          <c:w val="0.72371239635948548"/>
          <c:h val="0.53748580891054454"/>
        </c:manualLayout>
      </c:layout>
      <c:pie3DChart>
        <c:varyColors val="1"/>
        <c:ser>
          <c:idx val="0"/>
          <c:order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B9D-427C-8D5F-BB3AE5713C4C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B9D-427C-8D5F-BB3AE5713C4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'035-com adherent-20231007reper'!#REF!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'035-com adherent-20231007reper'!#REF!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B9D-427C-8D5F-BB3AE5713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8217264154252887E-2"/>
          <c:y val="0.88455839895013122"/>
          <c:w val="0.81103685702713646"/>
          <c:h val="7.85275590551181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Grades des  275  membres de la Section  ANMONM 35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010493695156003"/>
          <c:y val="0.25410222332147359"/>
          <c:w val="0.72371239635948548"/>
          <c:h val="0.53748580891054454"/>
        </c:manualLayout>
      </c:layout>
      <c:pie3DChart>
        <c:varyColors val="1"/>
        <c:ser>
          <c:idx val="0"/>
          <c:order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E63-4327-8515-D0579D2D4D89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E63-4327-8515-D0579D2D4D8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'035-com adherent-20231007reper'!#REF!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'035-com adherent-20231007reper'!#REF!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E63-4327-8515-D0579D2D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294734997613934"/>
          <c:y val="0.88197213053286383"/>
          <c:w val="0.6029600259484611"/>
          <c:h val="7.87063502308112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Répartition par Comité des 275 membres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617401672131949E-2"/>
          <c:y val="0.25158968617883448"/>
          <c:w val="0.82403211754250016"/>
          <c:h val="0.55978336625946279"/>
        </c:manualLayout>
      </c:layout>
      <c:pie3DChart>
        <c:varyColors val="1"/>
        <c:ser>
          <c:idx val="1"/>
          <c:order val="0"/>
          <c:dLbls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8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FB4-4977-BB80-4006E9CD73FE}"/>
                </c:ext>
              </c:extLst>
            </c:dLbl>
            <c:dLbl>
              <c:idx val="3"/>
              <c:layout>
                <c:manualLayout>
                  <c:x val="1.5944145896802587E-2"/>
                  <c:y val="-8.697496883686017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8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B4-4977-BB80-4006E9CD73F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'035-com adherent-20231007reper'!#REF!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'035-com adherent-20231007reper'!#REF!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FB4-4977-BB80-4006E9CD73FE}"/>
            </c:ext>
          </c:extLst>
        </c:ser>
        <c:ser>
          <c:idx val="0"/>
          <c:order val="1"/>
          <c:val>
            <c:numRef>
              <c:f>'[1]035-com adherent-20231007reper'!$T$294:$T$297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'035-com adherent-20231007reper'!#REF!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FB4-4977-BB80-4006E9CD7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37392347440945"/>
          <c:y val="0.86669557703801869"/>
          <c:w val="0.71869643003608918"/>
          <c:h val="8.09548868272653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Répartition par Comité des 281 membres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617401672131949E-2"/>
          <c:y val="0.25158968617883448"/>
          <c:w val="0.82403211754250016"/>
          <c:h val="0.55978336625946279"/>
        </c:manualLayout>
      </c:layout>
      <c:pie3DChart>
        <c:varyColors val="1"/>
        <c:ser>
          <c:idx val="1"/>
          <c:order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'035-com adherent-20231007reper'!$P$388:$P$391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'035-com adherent-20231007reper'!$O$388:$O$391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92DC-489B-AF15-9AD8E4AD2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25109549074606"/>
          <c:y val="0.87271423260253145"/>
          <c:w val="0.70272549085870695"/>
          <c:h val="7.63945997236603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1043940</xdr:colOff>
      <xdr:row>382</xdr:row>
      <xdr:rowOff>106680</xdr:rowOff>
    </xdr:from>
    <xdr:to>
      <xdr:col>5</xdr:col>
      <xdr:colOff>2827020</xdr:colOff>
      <xdr:row>390</xdr:row>
      <xdr:rowOff>236220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AD05C55-BB01-46F9-90DF-9E7B758B4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310</xdr:row>
      <xdr:rowOff>0</xdr:rowOff>
    </xdr:from>
    <xdr:to>
      <xdr:col>6</xdr:col>
      <xdr:colOff>251460</xdr:colOff>
      <xdr:row>327</xdr:row>
      <xdr:rowOff>723900</xdr:rowOff>
    </xdr:to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287C249F-B117-4E92-9D28-C6E6A0AF61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2590800</xdr:colOff>
      <xdr:row>310</xdr:row>
      <xdr:rowOff>350520</xdr:rowOff>
    </xdr:from>
    <xdr:to>
      <xdr:col>12</xdr:col>
      <xdr:colOff>1851660</xdr:colOff>
      <xdr:row>327</xdr:row>
      <xdr:rowOff>1013460</xdr:rowOff>
    </xdr:to>
    <xdr:graphicFrame macro="">
      <xdr:nvGraphicFramePr>
        <xdr:cNvPr id="4" name="Graphique 5">
          <a:extLst>
            <a:ext uri="{FF2B5EF4-FFF2-40B4-BE49-F238E27FC236}">
              <a16:creationId xmlns:a16="http://schemas.microsoft.com/office/drawing/2014/main" id="{03354CC5-CC13-43C6-B653-89F4C8435F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382</xdr:row>
      <xdr:rowOff>38100</xdr:rowOff>
    </xdr:from>
    <xdr:to>
      <xdr:col>10</xdr:col>
      <xdr:colOff>0</xdr:colOff>
      <xdr:row>402</xdr:row>
      <xdr:rowOff>28575</xdr:rowOff>
    </xdr:to>
    <xdr:grpSp>
      <xdr:nvGrpSpPr>
        <xdr:cNvPr id="5" name="Groupe 2">
          <a:extLst>
            <a:ext uri="{FF2B5EF4-FFF2-40B4-BE49-F238E27FC236}">
              <a16:creationId xmlns:a16="http://schemas.microsoft.com/office/drawing/2014/main" id="{E3A6B731-9C3C-4E6B-8FF5-7A7ECFE8A598}"/>
            </a:ext>
          </a:extLst>
        </xdr:cNvPr>
        <xdr:cNvGrpSpPr>
          <a:grpSpLocks/>
        </xdr:cNvGrpSpPr>
      </xdr:nvGrpSpPr>
      <xdr:grpSpPr bwMode="auto">
        <a:xfrm>
          <a:off x="5353050" y="16535400"/>
          <a:ext cx="2057400" cy="3608070"/>
          <a:chOff x="7501890" y="47644050"/>
          <a:chExt cx="5833110" cy="3611880"/>
        </a:xfrm>
      </xdr:grpSpPr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6712EEE0-AB0D-4E0D-EF84-62816806A313}"/>
              </a:ext>
            </a:extLst>
          </xdr:cNvPr>
          <xdr:cNvGraphicFramePr>
            <a:graphicFrameLocks/>
          </xdr:cNvGraphicFramePr>
        </xdr:nvGraphicFramePr>
        <xdr:xfrm>
          <a:off x="7501890" y="47644050"/>
          <a:ext cx="5833110" cy="361188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7" name="ZoneTexte 6">
            <a:extLst>
              <a:ext uri="{FF2B5EF4-FFF2-40B4-BE49-F238E27FC236}">
                <a16:creationId xmlns:a16="http://schemas.microsoft.com/office/drawing/2014/main" id="{6B409E60-FB14-15DC-6F54-4EB12F7CE36C}"/>
              </a:ext>
            </a:extLst>
          </xdr:cNvPr>
          <xdr:cNvSpPr txBox="1"/>
        </xdr:nvSpPr>
        <xdr:spPr>
          <a:xfrm>
            <a:off x="11136654" y="48337772"/>
            <a:ext cx="262303" cy="3091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600" b="1" kern="1200"/>
              <a:t>9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alef35-my.sharepoint.com/personal/patrick_lefebvre_palef35_onmicrosoft_com/Documents/35%20ANMONM/statistiques%20ONM35/stat%202025/Communication-liste_adherentAK%20%20V%2016%20%2026%20JANV%202025.xls" TargetMode="External"/><Relationship Id="rId1" Type="http://schemas.openxmlformats.org/officeDocument/2006/relationships/externalLinkPath" Target="Communication-liste_adherentAK%20%20V%2016%20%2026%20JANV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35-com adherent-20231007reper"/>
      <sheetName val="stat 24"/>
      <sheetName val="dcd 24"/>
      <sheetName val="rejet mail spam"/>
    </sheetNames>
    <sheetDataSet>
      <sheetData sheetId="0">
        <row r="388">
          <cell r="O388" t="str">
            <v xml:space="preserve">Vitrè Fougères </v>
          </cell>
          <cell r="P388">
            <v>18</v>
          </cell>
        </row>
        <row r="389">
          <cell r="O389" t="str">
            <v>Redon Vilaine</v>
          </cell>
          <cell r="P389">
            <v>9</v>
          </cell>
        </row>
        <row r="390">
          <cell r="O390" t="str">
            <v xml:space="preserve">Rennes </v>
          </cell>
          <cell r="P390">
            <v>164</v>
          </cell>
        </row>
        <row r="391">
          <cell r="O391" t="str">
            <v xml:space="preserve">Saint-Malo  </v>
          </cell>
          <cell r="P391">
            <v>89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eaugamin75@outlook.fr" TargetMode="External"/><Relationship Id="rId18" Type="http://schemas.openxmlformats.org/officeDocument/2006/relationships/hyperlink" Target="mailto:thebaultyves@gmail.com" TargetMode="External"/><Relationship Id="rId26" Type="http://schemas.openxmlformats.org/officeDocument/2006/relationships/hyperlink" Target="mailto:sylvain.monier@outlook.fr" TargetMode="External"/><Relationship Id="rId39" Type="http://schemas.openxmlformats.org/officeDocument/2006/relationships/vmlDrawing" Target="../drawings/vmlDrawing1.vml"/><Relationship Id="rId21" Type="http://schemas.openxmlformats.org/officeDocument/2006/relationships/hyperlink" Target="mailto:jean.goubin@orange.fr" TargetMode="External"/><Relationship Id="rId34" Type="http://schemas.openxmlformats.org/officeDocument/2006/relationships/hyperlink" Target="mailto:benedicte.gosselin.avocat@gmail.com" TargetMode="External"/><Relationship Id="rId7" Type="http://schemas.openxmlformats.org/officeDocument/2006/relationships/hyperlink" Target="mailto:matthieu_jordan@hotmail.com" TargetMode="External"/><Relationship Id="rId12" Type="http://schemas.openxmlformats.org/officeDocument/2006/relationships/hyperlink" Target="mailto:vidicsteve@hotmail.com" TargetMode="External"/><Relationship Id="rId17" Type="http://schemas.openxmlformats.org/officeDocument/2006/relationships/hyperlink" Target="mailto:ernest.martin@wanadoo.fr" TargetMode="External"/><Relationship Id="rId25" Type="http://schemas.openxmlformats.org/officeDocument/2006/relationships/hyperlink" Target="mailto:laurentledaniel@gmail.com" TargetMode="External"/><Relationship Id="rId33" Type="http://schemas.openxmlformats.org/officeDocument/2006/relationships/hyperlink" Target="mailto:cyrille.lechowicz@gmail.com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mailto:michel.mace35@orange.fr" TargetMode="External"/><Relationship Id="rId16" Type="http://schemas.openxmlformats.org/officeDocument/2006/relationships/hyperlink" Target="mailto:ggf.guiheux@gmail.com" TargetMode="External"/><Relationship Id="rId20" Type="http://schemas.openxmlformats.org/officeDocument/2006/relationships/hyperlink" Target="mailto:r.chiffoleau@apc35.org" TargetMode="External"/><Relationship Id="rId29" Type="http://schemas.openxmlformats.org/officeDocument/2006/relationships/hyperlink" Target="mailto:nukuhiva69@hotmail.com" TargetMode="External"/><Relationship Id="rId1" Type="http://schemas.openxmlformats.org/officeDocument/2006/relationships/hyperlink" Target="mailto:jambon.nycolas@gmail.com" TargetMode="External"/><Relationship Id="rId6" Type="http://schemas.openxmlformats.org/officeDocument/2006/relationships/hyperlink" Target="mailto:georges.hamel@orange.fr" TargetMode="External"/><Relationship Id="rId11" Type="http://schemas.openxmlformats.org/officeDocument/2006/relationships/hyperlink" Target="mailto:j-jacques.p@orange.fr" TargetMode="External"/><Relationship Id="rId24" Type="http://schemas.openxmlformats.org/officeDocument/2006/relationships/hyperlink" Target="mailto:isabelle.chardonnier@orange.fr" TargetMode="External"/><Relationship Id="rId32" Type="http://schemas.openxmlformats.org/officeDocument/2006/relationships/hyperlink" Target="mailto:jacques.c.lechevallier@gmail.com" TargetMode="External"/><Relationship Id="rId37" Type="http://schemas.openxmlformats.org/officeDocument/2006/relationships/printerSettings" Target="../printerSettings/printerSettings1.bin"/><Relationship Id="rId40" Type="http://schemas.openxmlformats.org/officeDocument/2006/relationships/comments" Target="../comments1.xml"/><Relationship Id="rId5" Type="http://schemas.openxmlformats.org/officeDocument/2006/relationships/hyperlink" Target="mailto:gerard2135@outlook.fr" TargetMode="External"/><Relationship Id="rId15" Type="http://schemas.openxmlformats.org/officeDocument/2006/relationships/hyperlink" Target="mailto:jamalouboulau@numericable.fr" TargetMode="External"/><Relationship Id="rId23" Type="http://schemas.openxmlformats.org/officeDocument/2006/relationships/hyperlink" Target="mailto:marieliessehoube@gmail.com" TargetMode="External"/><Relationship Id="rId28" Type="http://schemas.openxmlformats.org/officeDocument/2006/relationships/hyperlink" Target="mailto:munsch.jean@orange.fr" TargetMode="External"/><Relationship Id="rId36" Type="http://schemas.openxmlformats.org/officeDocument/2006/relationships/hyperlink" Target="mailto:morice.mariechristine@orange.fr" TargetMode="External"/><Relationship Id="rId10" Type="http://schemas.openxmlformats.org/officeDocument/2006/relationships/hyperlink" Target="mailto:maryvonne.masseron@free.fr" TargetMode="External"/><Relationship Id="rId19" Type="http://schemas.openxmlformats.org/officeDocument/2006/relationships/hyperlink" Target="mailto:patrick.pleignet@icloud.com" TargetMode="External"/><Relationship Id="rId31" Type="http://schemas.openxmlformats.org/officeDocument/2006/relationships/hyperlink" Target="mailto:leon.bethuel@orange.fr" TargetMode="External"/><Relationship Id="rId4" Type="http://schemas.openxmlformats.org/officeDocument/2006/relationships/hyperlink" Target="mailto:gillouard.alain@wanadoo.fr" TargetMode="External"/><Relationship Id="rId9" Type="http://schemas.openxmlformats.org/officeDocument/2006/relationships/hyperlink" Target="mailto:odile-devarieux@orange.fr" TargetMode="External"/><Relationship Id="rId14" Type="http://schemas.openxmlformats.org/officeDocument/2006/relationships/hyperlink" Target="mailto:jo.feuillet@wanadoo.fr" TargetMode="External"/><Relationship Id="rId22" Type="http://schemas.openxmlformats.org/officeDocument/2006/relationships/hyperlink" Target="mailto:p.tollemer35@gmail.com" TargetMode="External"/><Relationship Id="rId27" Type="http://schemas.openxmlformats.org/officeDocument/2006/relationships/hyperlink" Target="mailto:felix.lemercier@orange.fr" TargetMode="External"/><Relationship Id="rId30" Type="http://schemas.openxmlformats.org/officeDocument/2006/relationships/hyperlink" Target="mailto:viveleu@hotmail.com" TargetMode="External"/><Relationship Id="rId35" Type="http://schemas.openxmlformats.org/officeDocument/2006/relationships/hyperlink" Target="mailto:olga.trostiansky@gmail.com" TargetMode="External"/><Relationship Id="rId8" Type="http://schemas.openxmlformats.org/officeDocument/2006/relationships/hyperlink" Target="mailto:joseph-lefoul@orange.fr" TargetMode="External"/><Relationship Id="rId3" Type="http://schemas.openxmlformats.org/officeDocument/2006/relationships/hyperlink" Target="mailto:luisgiron@hotm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E820A-25D3-4CAD-96AD-0D9D6E3F16C3}">
  <sheetPr filterMode="1">
    <tabColor rgb="FFFF0000"/>
  </sheetPr>
  <dimension ref="A1:AB392"/>
  <sheetViews>
    <sheetView tabSelected="1" topLeftCell="B9" zoomScaleNormal="100" workbookViewId="0">
      <pane xSplit="1" topLeftCell="C1" activePane="topRight" state="frozen"/>
      <selection activeCell="B1" sqref="B1"/>
      <selection pane="topRight" activeCell="AI42" sqref="AI42"/>
    </sheetView>
  </sheetViews>
  <sheetFormatPr baseColWidth="10" defaultRowHeight="14.4" x14ac:dyDescent="0.3"/>
  <cols>
    <col min="3" max="3" width="16.77734375" style="1" customWidth="1"/>
    <col min="4" max="4" width="26.6640625" style="2" customWidth="1"/>
    <col min="5" max="5" width="11.5546875" customWidth="1"/>
    <col min="6" max="6" width="36.33203125" hidden="1" customWidth="1"/>
    <col min="7" max="7" width="21.77734375" hidden="1" customWidth="1"/>
    <col min="8" max="8" width="22.5546875" hidden="1" customWidth="1"/>
    <col min="9" max="9" width="10.88671875" style="3" customWidth="1"/>
    <col min="10" max="10" width="19.21875" customWidth="1"/>
    <col min="11" max="11" width="12.77734375" hidden="1" customWidth="1"/>
    <col min="12" max="12" width="13.77734375" hidden="1" customWidth="1"/>
    <col min="13" max="13" width="37.88671875" customWidth="1"/>
    <col min="14" max="14" width="12.88671875" hidden="1" customWidth="1"/>
    <col min="15" max="15" width="50.5546875" hidden="1" customWidth="1"/>
    <col min="16" max="16" width="6.5546875" hidden="1" customWidth="1"/>
    <col min="17" max="17" width="12.21875" hidden="1" customWidth="1"/>
    <col min="18" max="18" width="15.21875" hidden="1" customWidth="1"/>
    <col min="19" max="19" width="23.5546875" style="2" hidden="1" customWidth="1"/>
    <col min="20" max="20" width="10.88671875" hidden="1" customWidth="1"/>
    <col min="21" max="21" width="34.21875" hidden="1" customWidth="1"/>
    <col min="22" max="22" width="24.77734375" hidden="1" customWidth="1"/>
    <col min="23" max="23" width="11.5546875" hidden="1" customWidth="1"/>
    <col min="24" max="24" width="16.5546875" customWidth="1"/>
    <col min="25" max="25" width="11.5546875" customWidth="1"/>
    <col min="26" max="26" width="26.33203125" hidden="1" customWidth="1"/>
    <col min="27" max="28" width="11.5546875" hidden="1" customWidth="1"/>
    <col min="259" max="259" width="16.77734375" customWidth="1"/>
    <col min="260" max="260" width="26.6640625" customWidth="1"/>
    <col min="262" max="262" width="36.33203125" customWidth="1"/>
    <col min="263" max="263" width="21.77734375" customWidth="1"/>
    <col min="264" max="264" width="0" hidden="1" customWidth="1"/>
    <col min="265" max="265" width="10.88671875" customWidth="1"/>
    <col min="266" max="266" width="19.21875" customWidth="1"/>
    <col min="267" max="268" width="0" hidden="1" customWidth="1"/>
    <col min="269" max="269" width="37.88671875" customWidth="1"/>
    <col min="270" max="270" width="12.88671875" customWidth="1"/>
    <col min="271" max="271" width="50.5546875" customWidth="1"/>
    <col min="272" max="272" width="6.5546875" customWidth="1"/>
    <col min="273" max="273" width="12.21875" customWidth="1"/>
    <col min="274" max="274" width="15.21875" customWidth="1"/>
    <col min="275" max="275" width="23.5546875" customWidth="1"/>
    <col min="276" max="276" width="10.88671875" customWidth="1"/>
    <col min="277" max="277" width="34.21875" customWidth="1"/>
    <col min="278" max="278" width="24.77734375" customWidth="1"/>
    <col min="280" max="280" width="16.5546875" customWidth="1"/>
    <col min="282" max="282" width="26.33203125" customWidth="1"/>
    <col min="515" max="515" width="16.77734375" customWidth="1"/>
    <col min="516" max="516" width="26.6640625" customWidth="1"/>
    <col min="518" max="518" width="36.33203125" customWidth="1"/>
    <col min="519" max="519" width="21.77734375" customWidth="1"/>
    <col min="520" max="520" width="0" hidden="1" customWidth="1"/>
    <col min="521" max="521" width="10.88671875" customWidth="1"/>
    <col min="522" max="522" width="19.21875" customWidth="1"/>
    <col min="523" max="524" width="0" hidden="1" customWidth="1"/>
    <col min="525" max="525" width="37.88671875" customWidth="1"/>
    <col min="526" max="526" width="12.88671875" customWidth="1"/>
    <col min="527" max="527" width="50.5546875" customWidth="1"/>
    <col min="528" max="528" width="6.5546875" customWidth="1"/>
    <col min="529" max="529" width="12.21875" customWidth="1"/>
    <col min="530" max="530" width="15.21875" customWidth="1"/>
    <col min="531" max="531" width="23.5546875" customWidth="1"/>
    <col min="532" max="532" width="10.88671875" customWidth="1"/>
    <col min="533" max="533" width="34.21875" customWidth="1"/>
    <col min="534" max="534" width="24.77734375" customWidth="1"/>
    <col min="536" max="536" width="16.5546875" customWidth="1"/>
    <col min="538" max="538" width="26.33203125" customWidth="1"/>
    <col min="771" max="771" width="16.77734375" customWidth="1"/>
    <col min="772" max="772" width="26.6640625" customWidth="1"/>
    <col min="774" max="774" width="36.33203125" customWidth="1"/>
    <col min="775" max="775" width="21.77734375" customWidth="1"/>
    <col min="776" max="776" width="0" hidden="1" customWidth="1"/>
    <col min="777" max="777" width="10.88671875" customWidth="1"/>
    <col min="778" max="778" width="19.21875" customWidth="1"/>
    <col min="779" max="780" width="0" hidden="1" customWidth="1"/>
    <col min="781" max="781" width="37.88671875" customWidth="1"/>
    <col min="782" max="782" width="12.88671875" customWidth="1"/>
    <col min="783" max="783" width="50.5546875" customWidth="1"/>
    <col min="784" max="784" width="6.5546875" customWidth="1"/>
    <col min="785" max="785" width="12.21875" customWidth="1"/>
    <col min="786" max="786" width="15.21875" customWidth="1"/>
    <col min="787" max="787" width="23.5546875" customWidth="1"/>
    <col min="788" max="788" width="10.88671875" customWidth="1"/>
    <col min="789" max="789" width="34.21875" customWidth="1"/>
    <col min="790" max="790" width="24.77734375" customWidth="1"/>
    <col min="792" max="792" width="16.5546875" customWidth="1"/>
    <col min="794" max="794" width="26.33203125" customWidth="1"/>
    <col min="1027" max="1027" width="16.77734375" customWidth="1"/>
    <col min="1028" max="1028" width="26.6640625" customWidth="1"/>
    <col min="1030" max="1030" width="36.33203125" customWidth="1"/>
    <col min="1031" max="1031" width="21.77734375" customWidth="1"/>
    <col min="1032" max="1032" width="0" hidden="1" customWidth="1"/>
    <col min="1033" max="1033" width="10.88671875" customWidth="1"/>
    <col min="1034" max="1034" width="19.21875" customWidth="1"/>
    <col min="1035" max="1036" width="0" hidden="1" customWidth="1"/>
    <col min="1037" max="1037" width="37.88671875" customWidth="1"/>
    <col min="1038" max="1038" width="12.88671875" customWidth="1"/>
    <col min="1039" max="1039" width="50.5546875" customWidth="1"/>
    <col min="1040" max="1040" width="6.5546875" customWidth="1"/>
    <col min="1041" max="1041" width="12.21875" customWidth="1"/>
    <col min="1042" max="1042" width="15.21875" customWidth="1"/>
    <col min="1043" max="1043" width="23.5546875" customWidth="1"/>
    <col min="1044" max="1044" width="10.88671875" customWidth="1"/>
    <col min="1045" max="1045" width="34.21875" customWidth="1"/>
    <col min="1046" max="1046" width="24.77734375" customWidth="1"/>
    <col min="1048" max="1048" width="16.5546875" customWidth="1"/>
    <col min="1050" max="1050" width="26.33203125" customWidth="1"/>
    <col min="1283" max="1283" width="16.77734375" customWidth="1"/>
    <col min="1284" max="1284" width="26.6640625" customWidth="1"/>
    <col min="1286" max="1286" width="36.33203125" customWidth="1"/>
    <col min="1287" max="1287" width="21.77734375" customWidth="1"/>
    <col min="1288" max="1288" width="0" hidden="1" customWidth="1"/>
    <col min="1289" max="1289" width="10.88671875" customWidth="1"/>
    <col min="1290" max="1290" width="19.21875" customWidth="1"/>
    <col min="1291" max="1292" width="0" hidden="1" customWidth="1"/>
    <col min="1293" max="1293" width="37.88671875" customWidth="1"/>
    <col min="1294" max="1294" width="12.88671875" customWidth="1"/>
    <col min="1295" max="1295" width="50.5546875" customWidth="1"/>
    <col min="1296" max="1296" width="6.5546875" customWidth="1"/>
    <col min="1297" max="1297" width="12.21875" customWidth="1"/>
    <col min="1298" max="1298" width="15.21875" customWidth="1"/>
    <col min="1299" max="1299" width="23.5546875" customWidth="1"/>
    <col min="1300" max="1300" width="10.88671875" customWidth="1"/>
    <col min="1301" max="1301" width="34.21875" customWidth="1"/>
    <col min="1302" max="1302" width="24.77734375" customWidth="1"/>
    <col min="1304" max="1304" width="16.5546875" customWidth="1"/>
    <col min="1306" max="1306" width="26.33203125" customWidth="1"/>
    <col min="1539" max="1539" width="16.77734375" customWidth="1"/>
    <col min="1540" max="1540" width="26.6640625" customWidth="1"/>
    <col min="1542" max="1542" width="36.33203125" customWidth="1"/>
    <col min="1543" max="1543" width="21.77734375" customWidth="1"/>
    <col min="1544" max="1544" width="0" hidden="1" customWidth="1"/>
    <col min="1545" max="1545" width="10.88671875" customWidth="1"/>
    <col min="1546" max="1546" width="19.21875" customWidth="1"/>
    <col min="1547" max="1548" width="0" hidden="1" customWidth="1"/>
    <col min="1549" max="1549" width="37.88671875" customWidth="1"/>
    <col min="1550" max="1550" width="12.88671875" customWidth="1"/>
    <col min="1551" max="1551" width="50.5546875" customWidth="1"/>
    <col min="1552" max="1552" width="6.5546875" customWidth="1"/>
    <col min="1553" max="1553" width="12.21875" customWidth="1"/>
    <col min="1554" max="1554" width="15.21875" customWidth="1"/>
    <col min="1555" max="1555" width="23.5546875" customWidth="1"/>
    <col min="1556" max="1556" width="10.88671875" customWidth="1"/>
    <col min="1557" max="1557" width="34.21875" customWidth="1"/>
    <col min="1558" max="1558" width="24.77734375" customWidth="1"/>
    <col min="1560" max="1560" width="16.5546875" customWidth="1"/>
    <col min="1562" max="1562" width="26.33203125" customWidth="1"/>
    <col min="1795" max="1795" width="16.77734375" customWidth="1"/>
    <col min="1796" max="1796" width="26.6640625" customWidth="1"/>
    <col min="1798" max="1798" width="36.33203125" customWidth="1"/>
    <col min="1799" max="1799" width="21.77734375" customWidth="1"/>
    <col min="1800" max="1800" width="0" hidden="1" customWidth="1"/>
    <col min="1801" max="1801" width="10.88671875" customWidth="1"/>
    <col min="1802" max="1802" width="19.21875" customWidth="1"/>
    <col min="1803" max="1804" width="0" hidden="1" customWidth="1"/>
    <col min="1805" max="1805" width="37.88671875" customWidth="1"/>
    <col min="1806" max="1806" width="12.88671875" customWidth="1"/>
    <col min="1807" max="1807" width="50.5546875" customWidth="1"/>
    <col min="1808" max="1808" width="6.5546875" customWidth="1"/>
    <col min="1809" max="1809" width="12.21875" customWidth="1"/>
    <col min="1810" max="1810" width="15.21875" customWidth="1"/>
    <col min="1811" max="1811" width="23.5546875" customWidth="1"/>
    <col min="1812" max="1812" width="10.88671875" customWidth="1"/>
    <col min="1813" max="1813" width="34.21875" customWidth="1"/>
    <col min="1814" max="1814" width="24.77734375" customWidth="1"/>
    <col min="1816" max="1816" width="16.5546875" customWidth="1"/>
    <col min="1818" max="1818" width="26.33203125" customWidth="1"/>
    <col min="2051" max="2051" width="16.77734375" customWidth="1"/>
    <col min="2052" max="2052" width="26.6640625" customWidth="1"/>
    <col min="2054" max="2054" width="36.33203125" customWidth="1"/>
    <col min="2055" max="2055" width="21.77734375" customWidth="1"/>
    <col min="2056" max="2056" width="0" hidden="1" customWidth="1"/>
    <col min="2057" max="2057" width="10.88671875" customWidth="1"/>
    <col min="2058" max="2058" width="19.21875" customWidth="1"/>
    <col min="2059" max="2060" width="0" hidden="1" customWidth="1"/>
    <col min="2061" max="2061" width="37.88671875" customWidth="1"/>
    <col min="2062" max="2062" width="12.88671875" customWidth="1"/>
    <col min="2063" max="2063" width="50.5546875" customWidth="1"/>
    <col min="2064" max="2064" width="6.5546875" customWidth="1"/>
    <col min="2065" max="2065" width="12.21875" customWidth="1"/>
    <col min="2066" max="2066" width="15.21875" customWidth="1"/>
    <col min="2067" max="2067" width="23.5546875" customWidth="1"/>
    <col min="2068" max="2068" width="10.88671875" customWidth="1"/>
    <col min="2069" max="2069" width="34.21875" customWidth="1"/>
    <col min="2070" max="2070" width="24.77734375" customWidth="1"/>
    <col min="2072" max="2072" width="16.5546875" customWidth="1"/>
    <col min="2074" max="2074" width="26.33203125" customWidth="1"/>
    <col min="2307" max="2307" width="16.77734375" customWidth="1"/>
    <col min="2308" max="2308" width="26.6640625" customWidth="1"/>
    <col min="2310" max="2310" width="36.33203125" customWidth="1"/>
    <col min="2311" max="2311" width="21.77734375" customWidth="1"/>
    <col min="2312" max="2312" width="0" hidden="1" customWidth="1"/>
    <col min="2313" max="2313" width="10.88671875" customWidth="1"/>
    <col min="2314" max="2314" width="19.21875" customWidth="1"/>
    <col min="2315" max="2316" width="0" hidden="1" customWidth="1"/>
    <col min="2317" max="2317" width="37.88671875" customWidth="1"/>
    <col min="2318" max="2318" width="12.88671875" customWidth="1"/>
    <col min="2319" max="2319" width="50.5546875" customWidth="1"/>
    <col min="2320" max="2320" width="6.5546875" customWidth="1"/>
    <col min="2321" max="2321" width="12.21875" customWidth="1"/>
    <col min="2322" max="2322" width="15.21875" customWidth="1"/>
    <col min="2323" max="2323" width="23.5546875" customWidth="1"/>
    <col min="2324" max="2324" width="10.88671875" customWidth="1"/>
    <col min="2325" max="2325" width="34.21875" customWidth="1"/>
    <col min="2326" max="2326" width="24.77734375" customWidth="1"/>
    <col min="2328" max="2328" width="16.5546875" customWidth="1"/>
    <col min="2330" max="2330" width="26.33203125" customWidth="1"/>
    <col min="2563" max="2563" width="16.77734375" customWidth="1"/>
    <col min="2564" max="2564" width="26.6640625" customWidth="1"/>
    <col min="2566" max="2566" width="36.33203125" customWidth="1"/>
    <col min="2567" max="2567" width="21.77734375" customWidth="1"/>
    <col min="2568" max="2568" width="0" hidden="1" customWidth="1"/>
    <col min="2569" max="2569" width="10.88671875" customWidth="1"/>
    <col min="2570" max="2570" width="19.21875" customWidth="1"/>
    <col min="2571" max="2572" width="0" hidden="1" customWidth="1"/>
    <col min="2573" max="2573" width="37.88671875" customWidth="1"/>
    <col min="2574" max="2574" width="12.88671875" customWidth="1"/>
    <col min="2575" max="2575" width="50.5546875" customWidth="1"/>
    <col min="2576" max="2576" width="6.5546875" customWidth="1"/>
    <col min="2577" max="2577" width="12.21875" customWidth="1"/>
    <col min="2578" max="2578" width="15.21875" customWidth="1"/>
    <col min="2579" max="2579" width="23.5546875" customWidth="1"/>
    <col min="2580" max="2580" width="10.88671875" customWidth="1"/>
    <col min="2581" max="2581" width="34.21875" customWidth="1"/>
    <col min="2582" max="2582" width="24.77734375" customWidth="1"/>
    <col min="2584" max="2584" width="16.5546875" customWidth="1"/>
    <col min="2586" max="2586" width="26.33203125" customWidth="1"/>
    <col min="2819" max="2819" width="16.77734375" customWidth="1"/>
    <col min="2820" max="2820" width="26.6640625" customWidth="1"/>
    <col min="2822" max="2822" width="36.33203125" customWidth="1"/>
    <col min="2823" max="2823" width="21.77734375" customWidth="1"/>
    <col min="2824" max="2824" width="0" hidden="1" customWidth="1"/>
    <col min="2825" max="2825" width="10.88671875" customWidth="1"/>
    <col min="2826" max="2826" width="19.21875" customWidth="1"/>
    <col min="2827" max="2828" width="0" hidden="1" customWidth="1"/>
    <col min="2829" max="2829" width="37.88671875" customWidth="1"/>
    <col min="2830" max="2830" width="12.88671875" customWidth="1"/>
    <col min="2831" max="2831" width="50.5546875" customWidth="1"/>
    <col min="2832" max="2832" width="6.5546875" customWidth="1"/>
    <col min="2833" max="2833" width="12.21875" customWidth="1"/>
    <col min="2834" max="2834" width="15.21875" customWidth="1"/>
    <col min="2835" max="2835" width="23.5546875" customWidth="1"/>
    <col min="2836" max="2836" width="10.88671875" customWidth="1"/>
    <col min="2837" max="2837" width="34.21875" customWidth="1"/>
    <col min="2838" max="2838" width="24.77734375" customWidth="1"/>
    <col min="2840" max="2840" width="16.5546875" customWidth="1"/>
    <col min="2842" max="2842" width="26.33203125" customWidth="1"/>
    <col min="3075" max="3075" width="16.77734375" customWidth="1"/>
    <col min="3076" max="3076" width="26.6640625" customWidth="1"/>
    <col min="3078" max="3078" width="36.33203125" customWidth="1"/>
    <col min="3079" max="3079" width="21.77734375" customWidth="1"/>
    <col min="3080" max="3080" width="0" hidden="1" customWidth="1"/>
    <col min="3081" max="3081" width="10.88671875" customWidth="1"/>
    <col min="3082" max="3082" width="19.21875" customWidth="1"/>
    <col min="3083" max="3084" width="0" hidden="1" customWidth="1"/>
    <col min="3085" max="3085" width="37.88671875" customWidth="1"/>
    <col min="3086" max="3086" width="12.88671875" customWidth="1"/>
    <col min="3087" max="3087" width="50.5546875" customWidth="1"/>
    <col min="3088" max="3088" width="6.5546875" customWidth="1"/>
    <col min="3089" max="3089" width="12.21875" customWidth="1"/>
    <col min="3090" max="3090" width="15.21875" customWidth="1"/>
    <col min="3091" max="3091" width="23.5546875" customWidth="1"/>
    <col min="3092" max="3092" width="10.88671875" customWidth="1"/>
    <col min="3093" max="3093" width="34.21875" customWidth="1"/>
    <col min="3094" max="3094" width="24.77734375" customWidth="1"/>
    <col min="3096" max="3096" width="16.5546875" customWidth="1"/>
    <col min="3098" max="3098" width="26.33203125" customWidth="1"/>
    <col min="3331" max="3331" width="16.77734375" customWidth="1"/>
    <col min="3332" max="3332" width="26.6640625" customWidth="1"/>
    <col min="3334" max="3334" width="36.33203125" customWidth="1"/>
    <col min="3335" max="3335" width="21.77734375" customWidth="1"/>
    <col min="3336" max="3336" width="0" hidden="1" customWidth="1"/>
    <col min="3337" max="3337" width="10.88671875" customWidth="1"/>
    <col min="3338" max="3338" width="19.21875" customWidth="1"/>
    <col min="3339" max="3340" width="0" hidden="1" customWidth="1"/>
    <col min="3341" max="3341" width="37.88671875" customWidth="1"/>
    <col min="3342" max="3342" width="12.88671875" customWidth="1"/>
    <col min="3343" max="3343" width="50.5546875" customWidth="1"/>
    <col min="3344" max="3344" width="6.5546875" customWidth="1"/>
    <col min="3345" max="3345" width="12.21875" customWidth="1"/>
    <col min="3346" max="3346" width="15.21875" customWidth="1"/>
    <col min="3347" max="3347" width="23.5546875" customWidth="1"/>
    <col min="3348" max="3348" width="10.88671875" customWidth="1"/>
    <col min="3349" max="3349" width="34.21875" customWidth="1"/>
    <col min="3350" max="3350" width="24.77734375" customWidth="1"/>
    <col min="3352" max="3352" width="16.5546875" customWidth="1"/>
    <col min="3354" max="3354" width="26.33203125" customWidth="1"/>
    <col min="3587" max="3587" width="16.77734375" customWidth="1"/>
    <col min="3588" max="3588" width="26.6640625" customWidth="1"/>
    <col min="3590" max="3590" width="36.33203125" customWidth="1"/>
    <col min="3591" max="3591" width="21.77734375" customWidth="1"/>
    <col min="3592" max="3592" width="0" hidden="1" customWidth="1"/>
    <col min="3593" max="3593" width="10.88671875" customWidth="1"/>
    <col min="3594" max="3594" width="19.21875" customWidth="1"/>
    <col min="3595" max="3596" width="0" hidden="1" customWidth="1"/>
    <col min="3597" max="3597" width="37.88671875" customWidth="1"/>
    <col min="3598" max="3598" width="12.88671875" customWidth="1"/>
    <col min="3599" max="3599" width="50.5546875" customWidth="1"/>
    <col min="3600" max="3600" width="6.5546875" customWidth="1"/>
    <col min="3601" max="3601" width="12.21875" customWidth="1"/>
    <col min="3602" max="3602" width="15.21875" customWidth="1"/>
    <col min="3603" max="3603" width="23.5546875" customWidth="1"/>
    <col min="3604" max="3604" width="10.88671875" customWidth="1"/>
    <col min="3605" max="3605" width="34.21875" customWidth="1"/>
    <col min="3606" max="3606" width="24.77734375" customWidth="1"/>
    <col min="3608" max="3608" width="16.5546875" customWidth="1"/>
    <col min="3610" max="3610" width="26.33203125" customWidth="1"/>
    <col min="3843" max="3843" width="16.77734375" customWidth="1"/>
    <col min="3844" max="3844" width="26.6640625" customWidth="1"/>
    <col min="3846" max="3846" width="36.33203125" customWidth="1"/>
    <col min="3847" max="3847" width="21.77734375" customWidth="1"/>
    <col min="3848" max="3848" width="0" hidden="1" customWidth="1"/>
    <col min="3849" max="3849" width="10.88671875" customWidth="1"/>
    <col min="3850" max="3850" width="19.21875" customWidth="1"/>
    <col min="3851" max="3852" width="0" hidden="1" customWidth="1"/>
    <col min="3853" max="3853" width="37.88671875" customWidth="1"/>
    <col min="3854" max="3854" width="12.88671875" customWidth="1"/>
    <col min="3855" max="3855" width="50.5546875" customWidth="1"/>
    <col min="3856" max="3856" width="6.5546875" customWidth="1"/>
    <col min="3857" max="3857" width="12.21875" customWidth="1"/>
    <col min="3858" max="3858" width="15.21875" customWidth="1"/>
    <col min="3859" max="3859" width="23.5546875" customWidth="1"/>
    <col min="3860" max="3860" width="10.88671875" customWidth="1"/>
    <col min="3861" max="3861" width="34.21875" customWidth="1"/>
    <col min="3862" max="3862" width="24.77734375" customWidth="1"/>
    <col min="3864" max="3864" width="16.5546875" customWidth="1"/>
    <col min="3866" max="3866" width="26.33203125" customWidth="1"/>
    <col min="4099" max="4099" width="16.77734375" customWidth="1"/>
    <col min="4100" max="4100" width="26.6640625" customWidth="1"/>
    <col min="4102" max="4102" width="36.33203125" customWidth="1"/>
    <col min="4103" max="4103" width="21.77734375" customWidth="1"/>
    <col min="4104" max="4104" width="0" hidden="1" customWidth="1"/>
    <col min="4105" max="4105" width="10.88671875" customWidth="1"/>
    <col min="4106" max="4106" width="19.21875" customWidth="1"/>
    <col min="4107" max="4108" width="0" hidden="1" customWidth="1"/>
    <col min="4109" max="4109" width="37.88671875" customWidth="1"/>
    <col min="4110" max="4110" width="12.88671875" customWidth="1"/>
    <col min="4111" max="4111" width="50.5546875" customWidth="1"/>
    <col min="4112" max="4112" width="6.5546875" customWidth="1"/>
    <col min="4113" max="4113" width="12.21875" customWidth="1"/>
    <col min="4114" max="4114" width="15.21875" customWidth="1"/>
    <col min="4115" max="4115" width="23.5546875" customWidth="1"/>
    <col min="4116" max="4116" width="10.88671875" customWidth="1"/>
    <col min="4117" max="4117" width="34.21875" customWidth="1"/>
    <col min="4118" max="4118" width="24.77734375" customWidth="1"/>
    <col min="4120" max="4120" width="16.5546875" customWidth="1"/>
    <col min="4122" max="4122" width="26.33203125" customWidth="1"/>
    <col min="4355" max="4355" width="16.77734375" customWidth="1"/>
    <col min="4356" max="4356" width="26.6640625" customWidth="1"/>
    <col min="4358" max="4358" width="36.33203125" customWidth="1"/>
    <col min="4359" max="4359" width="21.77734375" customWidth="1"/>
    <col min="4360" max="4360" width="0" hidden="1" customWidth="1"/>
    <col min="4361" max="4361" width="10.88671875" customWidth="1"/>
    <col min="4362" max="4362" width="19.21875" customWidth="1"/>
    <col min="4363" max="4364" width="0" hidden="1" customWidth="1"/>
    <col min="4365" max="4365" width="37.88671875" customWidth="1"/>
    <col min="4366" max="4366" width="12.88671875" customWidth="1"/>
    <col min="4367" max="4367" width="50.5546875" customWidth="1"/>
    <col min="4368" max="4368" width="6.5546875" customWidth="1"/>
    <col min="4369" max="4369" width="12.21875" customWidth="1"/>
    <col min="4370" max="4370" width="15.21875" customWidth="1"/>
    <col min="4371" max="4371" width="23.5546875" customWidth="1"/>
    <col min="4372" max="4372" width="10.88671875" customWidth="1"/>
    <col min="4373" max="4373" width="34.21875" customWidth="1"/>
    <col min="4374" max="4374" width="24.77734375" customWidth="1"/>
    <col min="4376" max="4376" width="16.5546875" customWidth="1"/>
    <col min="4378" max="4378" width="26.33203125" customWidth="1"/>
    <col min="4611" max="4611" width="16.77734375" customWidth="1"/>
    <col min="4612" max="4612" width="26.6640625" customWidth="1"/>
    <col min="4614" max="4614" width="36.33203125" customWidth="1"/>
    <col min="4615" max="4615" width="21.77734375" customWidth="1"/>
    <col min="4616" max="4616" width="0" hidden="1" customWidth="1"/>
    <col min="4617" max="4617" width="10.88671875" customWidth="1"/>
    <col min="4618" max="4618" width="19.21875" customWidth="1"/>
    <col min="4619" max="4620" width="0" hidden="1" customWidth="1"/>
    <col min="4621" max="4621" width="37.88671875" customWidth="1"/>
    <col min="4622" max="4622" width="12.88671875" customWidth="1"/>
    <col min="4623" max="4623" width="50.5546875" customWidth="1"/>
    <col min="4624" max="4624" width="6.5546875" customWidth="1"/>
    <col min="4625" max="4625" width="12.21875" customWidth="1"/>
    <col min="4626" max="4626" width="15.21875" customWidth="1"/>
    <col min="4627" max="4627" width="23.5546875" customWidth="1"/>
    <col min="4628" max="4628" width="10.88671875" customWidth="1"/>
    <col min="4629" max="4629" width="34.21875" customWidth="1"/>
    <col min="4630" max="4630" width="24.77734375" customWidth="1"/>
    <col min="4632" max="4632" width="16.5546875" customWidth="1"/>
    <col min="4634" max="4634" width="26.33203125" customWidth="1"/>
    <col min="4867" max="4867" width="16.77734375" customWidth="1"/>
    <col min="4868" max="4868" width="26.6640625" customWidth="1"/>
    <col min="4870" max="4870" width="36.33203125" customWidth="1"/>
    <col min="4871" max="4871" width="21.77734375" customWidth="1"/>
    <col min="4872" max="4872" width="0" hidden="1" customWidth="1"/>
    <col min="4873" max="4873" width="10.88671875" customWidth="1"/>
    <col min="4874" max="4874" width="19.21875" customWidth="1"/>
    <col min="4875" max="4876" width="0" hidden="1" customWidth="1"/>
    <col min="4877" max="4877" width="37.88671875" customWidth="1"/>
    <col min="4878" max="4878" width="12.88671875" customWidth="1"/>
    <col min="4879" max="4879" width="50.5546875" customWidth="1"/>
    <col min="4880" max="4880" width="6.5546875" customWidth="1"/>
    <col min="4881" max="4881" width="12.21875" customWidth="1"/>
    <col min="4882" max="4882" width="15.21875" customWidth="1"/>
    <col min="4883" max="4883" width="23.5546875" customWidth="1"/>
    <col min="4884" max="4884" width="10.88671875" customWidth="1"/>
    <col min="4885" max="4885" width="34.21875" customWidth="1"/>
    <col min="4886" max="4886" width="24.77734375" customWidth="1"/>
    <col min="4888" max="4888" width="16.5546875" customWidth="1"/>
    <col min="4890" max="4890" width="26.33203125" customWidth="1"/>
    <col min="5123" max="5123" width="16.77734375" customWidth="1"/>
    <col min="5124" max="5124" width="26.6640625" customWidth="1"/>
    <col min="5126" max="5126" width="36.33203125" customWidth="1"/>
    <col min="5127" max="5127" width="21.77734375" customWidth="1"/>
    <col min="5128" max="5128" width="0" hidden="1" customWidth="1"/>
    <col min="5129" max="5129" width="10.88671875" customWidth="1"/>
    <col min="5130" max="5130" width="19.21875" customWidth="1"/>
    <col min="5131" max="5132" width="0" hidden="1" customWidth="1"/>
    <col min="5133" max="5133" width="37.88671875" customWidth="1"/>
    <col min="5134" max="5134" width="12.88671875" customWidth="1"/>
    <col min="5135" max="5135" width="50.5546875" customWidth="1"/>
    <col min="5136" max="5136" width="6.5546875" customWidth="1"/>
    <col min="5137" max="5137" width="12.21875" customWidth="1"/>
    <col min="5138" max="5138" width="15.21875" customWidth="1"/>
    <col min="5139" max="5139" width="23.5546875" customWidth="1"/>
    <col min="5140" max="5140" width="10.88671875" customWidth="1"/>
    <col min="5141" max="5141" width="34.21875" customWidth="1"/>
    <col min="5142" max="5142" width="24.77734375" customWidth="1"/>
    <col min="5144" max="5144" width="16.5546875" customWidth="1"/>
    <col min="5146" max="5146" width="26.33203125" customWidth="1"/>
    <col min="5379" max="5379" width="16.77734375" customWidth="1"/>
    <col min="5380" max="5380" width="26.6640625" customWidth="1"/>
    <col min="5382" max="5382" width="36.33203125" customWidth="1"/>
    <col min="5383" max="5383" width="21.77734375" customWidth="1"/>
    <col min="5384" max="5384" width="0" hidden="1" customWidth="1"/>
    <col min="5385" max="5385" width="10.88671875" customWidth="1"/>
    <col min="5386" max="5386" width="19.21875" customWidth="1"/>
    <col min="5387" max="5388" width="0" hidden="1" customWidth="1"/>
    <col min="5389" max="5389" width="37.88671875" customWidth="1"/>
    <col min="5390" max="5390" width="12.88671875" customWidth="1"/>
    <col min="5391" max="5391" width="50.5546875" customWidth="1"/>
    <col min="5392" max="5392" width="6.5546875" customWidth="1"/>
    <col min="5393" max="5393" width="12.21875" customWidth="1"/>
    <col min="5394" max="5394" width="15.21875" customWidth="1"/>
    <col min="5395" max="5395" width="23.5546875" customWidth="1"/>
    <col min="5396" max="5396" width="10.88671875" customWidth="1"/>
    <col min="5397" max="5397" width="34.21875" customWidth="1"/>
    <col min="5398" max="5398" width="24.77734375" customWidth="1"/>
    <col min="5400" max="5400" width="16.5546875" customWidth="1"/>
    <col min="5402" max="5402" width="26.33203125" customWidth="1"/>
    <col min="5635" max="5635" width="16.77734375" customWidth="1"/>
    <col min="5636" max="5636" width="26.6640625" customWidth="1"/>
    <col min="5638" max="5638" width="36.33203125" customWidth="1"/>
    <col min="5639" max="5639" width="21.77734375" customWidth="1"/>
    <col min="5640" max="5640" width="0" hidden="1" customWidth="1"/>
    <col min="5641" max="5641" width="10.88671875" customWidth="1"/>
    <col min="5642" max="5642" width="19.21875" customWidth="1"/>
    <col min="5643" max="5644" width="0" hidden="1" customWidth="1"/>
    <col min="5645" max="5645" width="37.88671875" customWidth="1"/>
    <col min="5646" max="5646" width="12.88671875" customWidth="1"/>
    <col min="5647" max="5647" width="50.5546875" customWidth="1"/>
    <col min="5648" max="5648" width="6.5546875" customWidth="1"/>
    <col min="5649" max="5649" width="12.21875" customWidth="1"/>
    <col min="5650" max="5650" width="15.21875" customWidth="1"/>
    <col min="5651" max="5651" width="23.5546875" customWidth="1"/>
    <col min="5652" max="5652" width="10.88671875" customWidth="1"/>
    <col min="5653" max="5653" width="34.21875" customWidth="1"/>
    <col min="5654" max="5654" width="24.77734375" customWidth="1"/>
    <col min="5656" max="5656" width="16.5546875" customWidth="1"/>
    <col min="5658" max="5658" width="26.33203125" customWidth="1"/>
    <col min="5891" max="5891" width="16.77734375" customWidth="1"/>
    <col min="5892" max="5892" width="26.6640625" customWidth="1"/>
    <col min="5894" max="5894" width="36.33203125" customWidth="1"/>
    <col min="5895" max="5895" width="21.77734375" customWidth="1"/>
    <col min="5896" max="5896" width="0" hidden="1" customWidth="1"/>
    <col min="5897" max="5897" width="10.88671875" customWidth="1"/>
    <col min="5898" max="5898" width="19.21875" customWidth="1"/>
    <col min="5899" max="5900" width="0" hidden="1" customWidth="1"/>
    <col min="5901" max="5901" width="37.88671875" customWidth="1"/>
    <col min="5902" max="5902" width="12.88671875" customWidth="1"/>
    <col min="5903" max="5903" width="50.5546875" customWidth="1"/>
    <col min="5904" max="5904" width="6.5546875" customWidth="1"/>
    <col min="5905" max="5905" width="12.21875" customWidth="1"/>
    <col min="5906" max="5906" width="15.21875" customWidth="1"/>
    <col min="5907" max="5907" width="23.5546875" customWidth="1"/>
    <col min="5908" max="5908" width="10.88671875" customWidth="1"/>
    <col min="5909" max="5909" width="34.21875" customWidth="1"/>
    <col min="5910" max="5910" width="24.77734375" customWidth="1"/>
    <col min="5912" max="5912" width="16.5546875" customWidth="1"/>
    <col min="5914" max="5914" width="26.33203125" customWidth="1"/>
    <col min="6147" max="6147" width="16.77734375" customWidth="1"/>
    <col min="6148" max="6148" width="26.6640625" customWidth="1"/>
    <col min="6150" max="6150" width="36.33203125" customWidth="1"/>
    <col min="6151" max="6151" width="21.77734375" customWidth="1"/>
    <col min="6152" max="6152" width="0" hidden="1" customWidth="1"/>
    <col min="6153" max="6153" width="10.88671875" customWidth="1"/>
    <col min="6154" max="6154" width="19.21875" customWidth="1"/>
    <col min="6155" max="6156" width="0" hidden="1" customWidth="1"/>
    <col min="6157" max="6157" width="37.88671875" customWidth="1"/>
    <col min="6158" max="6158" width="12.88671875" customWidth="1"/>
    <col min="6159" max="6159" width="50.5546875" customWidth="1"/>
    <col min="6160" max="6160" width="6.5546875" customWidth="1"/>
    <col min="6161" max="6161" width="12.21875" customWidth="1"/>
    <col min="6162" max="6162" width="15.21875" customWidth="1"/>
    <col min="6163" max="6163" width="23.5546875" customWidth="1"/>
    <col min="6164" max="6164" width="10.88671875" customWidth="1"/>
    <col min="6165" max="6165" width="34.21875" customWidth="1"/>
    <col min="6166" max="6166" width="24.77734375" customWidth="1"/>
    <col min="6168" max="6168" width="16.5546875" customWidth="1"/>
    <col min="6170" max="6170" width="26.33203125" customWidth="1"/>
    <col min="6403" max="6403" width="16.77734375" customWidth="1"/>
    <col min="6404" max="6404" width="26.6640625" customWidth="1"/>
    <col min="6406" max="6406" width="36.33203125" customWidth="1"/>
    <col min="6407" max="6407" width="21.77734375" customWidth="1"/>
    <col min="6408" max="6408" width="0" hidden="1" customWidth="1"/>
    <col min="6409" max="6409" width="10.88671875" customWidth="1"/>
    <col min="6410" max="6410" width="19.21875" customWidth="1"/>
    <col min="6411" max="6412" width="0" hidden="1" customWidth="1"/>
    <col min="6413" max="6413" width="37.88671875" customWidth="1"/>
    <col min="6414" max="6414" width="12.88671875" customWidth="1"/>
    <col min="6415" max="6415" width="50.5546875" customWidth="1"/>
    <col min="6416" max="6416" width="6.5546875" customWidth="1"/>
    <col min="6417" max="6417" width="12.21875" customWidth="1"/>
    <col min="6418" max="6418" width="15.21875" customWidth="1"/>
    <col min="6419" max="6419" width="23.5546875" customWidth="1"/>
    <col min="6420" max="6420" width="10.88671875" customWidth="1"/>
    <col min="6421" max="6421" width="34.21875" customWidth="1"/>
    <col min="6422" max="6422" width="24.77734375" customWidth="1"/>
    <col min="6424" max="6424" width="16.5546875" customWidth="1"/>
    <col min="6426" max="6426" width="26.33203125" customWidth="1"/>
    <col min="6659" max="6659" width="16.77734375" customWidth="1"/>
    <col min="6660" max="6660" width="26.6640625" customWidth="1"/>
    <col min="6662" max="6662" width="36.33203125" customWidth="1"/>
    <col min="6663" max="6663" width="21.77734375" customWidth="1"/>
    <col min="6664" max="6664" width="0" hidden="1" customWidth="1"/>
    <col min="6665" max="6665" width="10.88671875" customWidth="1"/>
    <col min="6666" max="6666" width="19.21875" customWidth="1"/>
    <col min="6667" max="6668" width="0" hidden="1" customWidth="1"/>
    <col min="6669" max="6669" width="37.88671875" customWidth="1"/>
    <col min="6670" max="6670" width="12.88671875" customWidth="1"/>
    <col min="6671" max="6671" width="50.5546875" customWidth="1"/>
    <col min="6672" max="6672" width="6.5546875" customWidth="1"/>
    <col min="6673" max="6673" width="12.21875" customWidth="1"/>
    <col min="6674" max="6674" width="15.21875" customWidth="1"/>
    <col min="6675" max="6675" width="23.5546875" customWidth="1"/>
    <col min="6676" max="6676" width="10.88671875" customWidth="1"/>
    <col min="6677" max="6677" width="34.21875" customWidth="1"/>
    <col min="6678" max="6678" width="24.77734375" customWidth="1"/>
    <col min="6680" max="6680" width="16.5546875" customWidth="1"/>
    <col min="6682" max="6682" width="26.33203125" customWidth="1"/>
    <col min="6915" max="6915" width="16.77734375" customWidth="1"/>
    <col min="6916" max="6916" width="26.6640625" customWidth="1"/>
    <col min="6918" max="6918" width="36.33203125" customWidth="1"/>
    <col min="6919" max="6919" width="21.77734375" customWidth="1"/>
    <col min="6920" max="6920" width="0" hidden="1" customWidth="1"/>
    <col min="6921" max="6921" width="10.88671875" customWidth="1"/>
    <col min="6922" max="6922" width="19.21875" customWidth="1"/>
    <col min="6923" max="6924" width="0" hidden="1" customWidth="1"/>
    <col min="6925" max="6925" width="37.88671875" customWidth="1"/>
    <col min="6926" max="6926" width="12.88671875" customWidth="1"/>
    <col min="6927" max="6927" width="50.5546875" customWidth="1"/>
    <col min="6928" max="6928" width="6.5546875" customWidth="1"/>
    <col min="6929" max="6929" width="12.21875" customWidth="1"/>
    <col min="6930" max="6930" width="15.21875" customWidth="1"/>
    <col min="6931" max="6931" width="23.5546875" customWidth="1"/>
    <col min="6932" max="6932" width="10.88671875" customWidth="1"/>
    <col min="6933" max="6933" width="34.21875" customWidth="1"/>
    <col min="6934" max="6934" width="24.77734375" customWidth="1"/>
    <col min="6936" max="6936" width="16.5546875" customWidth="1"/>
    <col min="6938" max="6938" width="26.33203125" customWidth="1"/>
    <col min="7171" max="7171" width="16.77734375" customWidth="1"/>
    <col min="7172" max="7172" width="26.6640625" customWidth="1"/>
    <col min="7174" max="7174" width="36.33203125" customWidth="1"/>
    <col min="7175" max="7175" width="21.77734375" customWidth="1"/>
    <col min="7176" max="7176" width="0" hidden="1" customWidth="1"/>
    <col min="7177" max="7177" width="10.88671875" customWidth="1"/>
    <col min="7178" max="7178" width="19.21875" customWidth="1"/>
    <col min="7179" max="7180" width="0" hidden="1" customWidth="1"/>
    <col min="7181" max="7181" width="37.88671875" customWidth="1"/>
    <col min="7182" max="7182" width="12.88671875" customWidth="1"/>
    <col min="7183" max="7183" width="50.5546875" customWidth="1"/>
    <col min="7184" max="7184" width="6.5546875" customWidth="1"/>
    <col min="7185" max="7185" width="12.21875" customWidth="1"/>
    <col min="7186" max="7186" width="15.21875" customWidth="1"/>
    <col min="7187" max="7187" width="23.5546875" customWidth="1"/>
    <col min="7188" max="7188" width="10.88671875" customWidth="1"/>
    <col min="7189" max="7189" width="34.21875" customWidth="1"/>
    <col min="7190" max="7190" width="24.77734375" customWidth="1"/>
    <col min="7192" max="7192" width="16.5546875" customWidth="1"/>
    <col min="7194" max="7194" width="26.33203125" customWidth="1"/>
    <col min="7427" max="7427" width="16.77734375" customWidth="1"/>
    <col min="7428" max="7428" width="26.6640625" customWidth="1"/>
    <col min="7430" max="7430" width="36.33203125" customWidth="1"/>
    <col min="7431" max="7431" width="21.77734375" customWidth="1"/>
    <col min="7432" max="7432" width="0" hidden="1" customWidth="1"/>
    <col min="7433" max="7433" width="10.88671875" customWidth="1"/>
    <col min="7434" max="7434" width="19.21875" customWidth="1"/>
    <col min="7435" max="7436" width="0" hidden="1" customWidth="1"/>
    <col min="7437" max="7437" width="37.88671875" customWidth="1"/>
    <col min="7438" max="7438" width="12.88671875" customWidth="1"/>
    <col min="7439" max="7439" width="50.5546875" customWidth="1"/>
    <col min="7440" max="7440" width="6.5546875" customWidth="1"/>
    <col min="7441" max="7441" width="12.21875" customWidth="1"/>
    <col min="7442" max="7442" width="15.21875" customWidth="1"/>
    <col min="7443" max="7443" width="23.5546875" customWidth="1"/>
    <col min="7444" max="7444" width="10.88671875" customWidth="1"/>
    <col min="7445" max="7445" width="34.21875" customWidth="1"/>
    <col min="7446" max="7446" width="24.77734375" customWidth="1"/>
    <col min="7448" max="7448" width="16.5546875" customWidth="1"/>
    <col min="7450" max="7450" width="26.33203125" customWidth="1"/>
    <col min="7683" max="7683" width="16.77734375" customWidth="1"/>
    <col min="7684" max="7684" width="26.6640625" customWidth="1"/>
    <col min="7686" max="7686" width="36.33203125" customWidth="1"/>
    <col min="7687" max="7687" width="21.77734375" customWidth="1"/>
    <col min="7688" max="7688" width="0" hidden="1" customWidth="1"/>
    <col min="7689" max="7689" width="10.88671875" customWidth="1"/>
    <col min="7690" max="7690" width="19.21875" customWidth="1"/>
    <col min="7691" max="7692" width="0" hidden="1" customWidth="1"/>
    <col min="7693" max="7693" width="37.88671875" customWidth="1"/>
    <col min="7694" max="7694" width="12.88671875" customWidth="1"/>
    <col min="7695" max="7695" width="50.5546875" customWidth="1"/>
    <col min="7696" max="7696" width="6.5546875" customWidth="1"/>
    <col min="7697" max="7697" width="12.21875" customWidth="1"/>
    <col min="7698" max="7698" width="15.21875" customWidth="1"/>
    <col min="7699" max="7699" width="23.5546875" customWidth="1"/>
    <col min="7700" max="7700" width="10.88671875" customWidth="1"/>
    <col min="7701" max="7701" width="34.21875" customWidth="1"/>
    <col min="7702" max="7702" width="24.77734375" customWidth="1"/>
    <col min="7704" max="7704" width="16.5546875" customWidth="1"/>
    <col min="7706" max="7706" width="26.33203125" customWidth="1"/>
    <col min="7939" max="7939" width="16.77734375" customWidth="1"/>
    <col min="7940" max="7940" width="26.6640625" customWidth="1"/>
    <col min="7942" max="7942" width="36.33203125" customWidth="1"/>
    <col min="7943" max="7943" width="21.77734375" customWidth="1"/>
    <col min="7944" max="7944" width="0" hidden="1" customWidth="1"/>
    <col min="7945" max="7945" width="10.88671875" customWidth="1"/>
    <col min="7946" max="7946" width="19.21875" customWidth="1"/>
    <col min="7947" max="7948" width="0" hidden="1" customWidth="1"/>
    <col min="7949" max="7949" width="37.88671875" customWidth="1"/>
    <col min="7950" max="7950" width="12.88671875" customWidth="1"/>
    <col min="7951" max="7951" width="50.5546875" customWidth="1"/>
    <col min="7952" max="7952" width="6.5546875" customWidth="1"/>
    <col min="7953" max="7953" width="12.21875" customWidth="1"/>
    <col min="7954" max="7954" width="15.21875" customWidth="1"/>
    <col min="7955" max="7955" width="23.5546875" customWidth="1"/>
    <col min="7956" max="7956" width="10.88671875" customWidth="1"/>
    <col min="7957" max="7957" width="34.21875" customWidth="1"/>
    <col min="7958" max="7958" width="24.77734375" customWidth="1"/>
    <col min="7960" max="7960" width="16.5546875" customWidth="1"/>
    <col min="7962" max="7962" width="26.33203125" customWidth="1"/>
    <col min="8195" max="8195" width="16.77734375" customWidth="1"/>
    <col min="8196" max="8196" width="26.6640625" customWidth="1"/>
    <col min="8198" max="8198" width="36.33203125" customWidth="1"/>
    <col min="8199" max="8199" width="21.77734375" customWidth="1"/>
    <col min="8200" max="8200" width="0" hidden="1" customWidth="1"/>
    <col min="8201" max="8201" width="10.88671875" customWidth="1"/>
    <col min="8202" max="8202" width="19.21875" customWidth="1"/>
    <col min="8203" max="8204" width="0" hidden="1" customWidth="1"/>
    <col min="8205" max="8205" width="37.88671875" customWidth="1"/>
    <col min="8206" max="8206" width="12.88671875" customWidth="1"/>
    <col min="8207" max="8207" width="50.5546875" customWidth="1"/>
    <col min="8208" max="8208" width="6.5546875" customWidth="1"/>
    <col min="8209" max="8209" width="12.21875" customWidth="1"/>
    <col min="8210" max="8210" width="15.21875" customWidth="1"/>
    <col min="8211" max="8211" width="23.5546875" customWidth="1"/>
    <col min="8212" max="8212" width="10.88671875" customWidth="1"/>
    <col min="8213" max="8213" width="34.21875" customWidth="1"/>
    <col min="8214" max="8214" width="24.77734375" customWidth="1"/>
    <col min="8216" max="8216" width="16.5546875" customWidth="1"/>
    <col min="8218" max="8218" width="26.33203125" customWidth="1"/>
    <col min="8451" max="8451" width="16.77734375" customWidth="1"/>
    <col min="8452" max="8452" width="26.6640625" customWidth="1"/>
    <col min="8454" max="8454" width="36.33203125" customWidth="1"/>
    <col min="8455" max="8455" width="21.77734375" customWidth="1"/>
    <col min="8456" max="8456" width="0" hidden="1" customWidth="1"/>
    <col min="8457" max="8457" width="10.88671875" customWidth="1"/>
    <col min="8458" max="8458" width="19.21875" customWidth="1"/>
    <col min="8459" max="8460" width="0" hidden="1" customWidth="1"/>
    <col min="8461" max="8461" width="37.88671875" customWidth="1"/>
    <col min="8462" max="8462" width="12.88671875" customWidth="1"/>
    <col min="8463" max="8463" width="50.5546875" customWidth="1"/>
    <col min="8464" max="8464" width="6.5546875" customWidth="1"/>
    <col min="8465" max="8465" width="12.21875" customWidth="1"/>
    <col min="8466" max="8466" width="15.21875" customWidth="1"/>
    <col min="8467" max="8467" width="23.5546875" customWidth="1"/>
    <col min="8468" max="8468" width="10.88671875" customWidth="1"/>
    <col min="8469" max="8469" width="34.21875" customWidth="1"/>
    <col min="8470" max="8470" width="24.77734375" customWidth="1"/>
    <col min="8472" max="8472" width="16.5546875" customWidth="1"/>
    <col min="8474" max="8474" width="26.33203125" customWidth="1"/>
    <col min="8707" max="8707" width="16.77734375" customWidth="1"/>
    <col min="8708" max="8708" width="26.6640625" customWidth="1"/>
    <col min="8710" max="8710" width="36.33203125" customWidth="1"/>
    <col min="8711" max="8711" width="21.77734375" customWidth="1"/>
    <col min="8712" max="8712" width="0" hidden="1" customWidth="1"/>
    <col min="8713" max="8713" width="10.88671875" customWidth="1"/>
    <col min="8714" max="8714" width="19.21875" customWidth="1"/>
    <col min="8715" max="8716" width="0" hidden="1" customWidth="1"/>
    <col min="8717" max="8717" width="37.88671875" customWidth="1"/>
    <col min="8718" max="8718" width="12.88671875" customWidth="1"/>
    <col min="8719" max="8719" width="50.5546875" customWidth="1"/>
    <col min="8720" max="8720" width="6.5546875" customWidth="1"/>
    <col min="8721" max="8721" width="12.21875" customWidth="1"/>
    <col min="8722" max="8722" width="15.21875" customWidth="1"/>
    <col min="8723" max="8723" width="23.5546875" customWidth="1"/>
    <col min="8724" max="8724" width="10.88671875" customWidth="1"/>
    <col min="8725" max="8725" width="34.21875" customWidth="1"/>
    <col min="8726" max="8726" width="24.77734375" customWidth="1"/>
    <col min="8728" max="8728" width="16.5546875" customWidth="1"/>
    <col min="8730" max="8730" width="26.33203125" customWidth="1"/>
    <col min="8963" max="8963" width="16.77734375" customWidth="1"/>
    <col min="8964" max="8964" width="26.6640625" customWidth="1"/>
    <col min="8966" max="8966" width="36.33203125" customWidth="1"/>
    <col min="8967" max="8967" width="21.77734375" customWidth="1"/>
    <col min="8968" max="8968" width="0" hidden="1" customWidth="1"/>
    <col min="8969" max="8969" width="10.88671875" customWidth="1"/>
    <col min="8970" max="8970" width="19.21875" customWidth="1"/>
    <col min="8971" max="8972" width="0" hidden="1" customWidth="1"/>
    <col min="8973" max="8973" width="37.88671875" customWidth="1"/>
    <col min="8974" max="8974" width="12.88671875" customWidth="1"/>
    <col min="8975" max="8975" width="50.5546875" customWidth="1"/>
    <col min="8976" max="8976" width="6.5546875" customWidth="1"/>
    <col min="8977" max="8977" width="12.21875" customWidth="1"/>
    <col min="8978" max="8978" width="15.21875" customWidth="1"/>
    <col min="8979" max="8979" width="23.5546875" customWidth="1"/>
    <col min="8980" max="8980" width="10.88671875" customWidth="1"/>
    <col min="8981" max="8981" width="34.21875" customWidth="1"/>
    <col min="8982" max="8982" width="24.77734375" customWidth="1"/>
    <col min="8984" max="8984" width="16.5546875" customWidth="1"/>
    <col min="8986" max="8986" width="26.33203125" customWidth="1"/>
    <col min="9219" max="9219" width="16.77734375" customWidth="1"/>
    <col min="9220" max="9220" width="26.6640625" customWidth="1"/>
    <col min="9222" max="9222" width="36.33203125" customWidth="1"/>
    <col min="9223" max="9223" width="21.77734375" customWidth="1"/>
    <col min="9224" max="9224" width="0" hidden="1" customWidth="1"/>
    <col min="9225" max="9225" width="10.88671875" customWidth="1"/>
    <col min="9226" max="9226" width="19.21875" customWidth="1"/>
    <col min="9227" max="9228" width="0" hidden="1" customWidth="1"/>
    <col min="9229" max="9229" width="37.88671875" customWidth="1"/>
    <col min="9230" max="9230" width="12.88671875" customWidth="1"/>
    <col min="9231" max="9231" width="50.5546875" customWidth="1"/>
    <col min="9232" max="9232" width="6.5546875" customWidth="1"/>
    <col min="9233" max="9233" width="12.21875" customWidth="1"/>
    <col min="9234" max="9234" width="15.21875" customWidth="1"/>
    <col min="9235" max="9235" width="23.5546875" customWidth="1"/>
    <col min="9236" max="9236" width="10.88671875" customWidth="1"/>
    <col min="9237" max="9237" width="34.21875" customWidth="1"/>
    <col min="9238" max="9238" width="24.77734375" customWidth="1"/>
    <col min="9240" max="9240" width="16.5546875" customWidth="1"/>
    <col min="9242" max="9242" width="26.33203125" customWidth="1"/>
    <col min="9475" max="9475" width="16.77734375" customWidth="1"/>
    <col min="9476" max="9476" width="26.6640625" customWidth="1"/>
    <col min="9478" max="9478" width="36.33203125" customWidth="1"/>
    <col min="9479" max="9479" width="21.77734375" customWidth="1"/>
    <col min="9480" max="9480" width="0" hidden="1" customWidth="1"/>
    <col min="9481" max="9481" width="10.88671875" customWidth="1"/>
    <col min="9482" max="9482" width="19.21875" customWidth="1"/>
    <col min="9483" max="9484" width="0" hidden="1" customWidth="1"/>
    <col min="9485" max="9485" width="37.88671875" customWidth="1"/>
    <col min="9486" max="9486" width="12.88671875" customWidth="1"/>
    <col min="9487" max="9487" width="50.5546875" customWidth="1"/>
    <col min="9488" max="9488" width="6.5546875" customWidth="1"/>
    <col min="9489" max="9489" width="12.21875" customWidth="1"/>
    <col min="9490" max="9490" width="15.21875" customWidth="1"/>
    <col min="9491" max="9491" width="23.5546875" customWidth="1"/>
    <col min="9492" max="9492" width="10.88671875" customWidth="1"/>
    <col min="9493" max="9493" width="34.21875" customWidth="1"/>
    <col min="9494" max="9494" width="24.77734375" customWidth="1"/>
    <col min="9496" max="9496" width="16.5546875" customWidth="1"/>
    <col min="9498" max="9498" width="26.33203125" customWidth="1"/>
    <col min="9731" max="9731" width="16.77734375" customWidth="1"/>
    <col min="9732" max="9732" width="26.6640625" customWidth="1"/>
    <col min="9734" max="9734" width="36.33203125" customWidth="1"/>
    <col min="9735" max="9735" width="21.77734375" customWidth="1"/>
    <col min="9736" max="9736" width="0" hidden="1" customWidth="1"/>
    <col min="9737" max="9737" width="10.88671875" customWidth="1"/>
    <col min="9738" max="9738" width="19.21875" customWidth="1"/>
    <col min="9739" max="9740" width="0" hidden="1" customWidth="1"/>
    <col min="9741" max="9741" width="37.88671875" customWidth="1"/>
    <col min="9742" max="9742" width="12.88671875" customWidth="1"/>
    <col min="9743" max="9743" width="50.5546875" customWidth="1"/>
    <col min="9744" max="9744" width="6.5546875" customWidth="1"/>
    <col min="9745" max="9745" width="12.21875" customWidth="1"/>
    <col min="9746" max="9746" width="15.21875" customWidth="1"/>
    <col min="9747" max="9747" width="23.5546875" customWidth="1"/>
    <col min="9748" max="9748" width="10.88671875" customWidth="1"/>
    <col min="9749" max="9749" width="34.21875" customWidth="1"/>
    <col min="9750" max="9750" width="24.77734375" customWidth="1"/>
    <col min="9752" max="9752" width="16.5546875" customWidth="1"/>
    <col min="9754" max="9754" width="26.33203125" customWidth="1"/>
    <col min="9987" max="9987" width="16.77734375" customWidth="1"/>
    <col min="9988" max="9988" width="26.6640625" customWidth="1"/>
    <col min="9990" max="9990" width="36.33203125" customWidth="1"/>
    <col min="9991" max="9991" width="21.77734375" customWidth="1"/>
    <col min="9992" max="9992" width="0" hidden="1" customWidth="1"/>
    <col min="9993" max="9993" width="10.88671875" customWidth="1"/>
    <col min="9994" max="9994" width="19.21875" customWidth="1"/>
    <col min="9995" max="9996" width="0" hidden="1" customWidth="1"/>
    <col min="9997" max="9997" width="37.88671875" customWidth="1"/>
    <col min="9998" max="9998" width="12.88671875" customWidth="1"/>
    <col min="9999" max="9999" width="50.5546875" customWidth="1"/>
    <col min="10000" max="10000" width="6.5546875" customWidth="1"/>
    <col min="10001" max="10001" width="12.21875" customWidth="1"/>
    <col min="10002" max="10002" width="15.21875" customWidth="1"/>
    <col min="10003" max="10003" width="23.5546875" customWidth="1"/>
    <col min="10004" max="10004" width="10.88671875" customWidth="1"/>
    <col min="10005" max="10005" width="34.21875" customWidth="1"/>
    <col min="10006" max="10006" width="24.77734375" customWidth="1"/>
    <col min="10008" max="10008" width="16.5546875" customWidth="1"/>
    <col min="10010" max="10010" width="26.33203125" customWidth="1"/>
    <col min="10243" max="10243" width="16.77734375" customWidth="1"/>
    <col min="10244" max="10244" width="26.6640625" customWidth="1"/>
    <col min="10246" max="10246" width="36.33203125" customWidth="1"/>
    <col min="10247" max="10247" width="21.77734375" customWidth="1"/>
    <col min="10248" max="10248" width="0" hidden="1" customWidth="1"/>
    <col min="10249" max="10249" width="10.88671875" customWidth="1"/>
    <col min="10250" max="10250" width="19.21875" customWidth="1"/>
    <col min="10251" max="10252" width="0" hidden="1" customWidth="1"/>
    <col min="10253" max="10253" width="37.88671875" customWidth="1"/>
    <col min="10254" max="10254" width="12.88671875" customWidth="1"/>
    <col min="10255" max="10255" width="50.5546875" customWidth="1"/>
    <col min="10256" max="10256" width="6.5546875" customWidth="1"/>
    <col min="10257" max="10257" width="12.21875" customWidth="1"/>
    <col min="10258" max="10258" width="15.21875" customWidth="1"/>
    <col min="10259" max="10259" width="23.5546875" customWidth="1"/>
    <col min="10260" max="10260" width="10.88671875" customWidth="1"/>
    <col min="10261" max="10261" width="34.21875" customWidth="1"/>
    <col min="10262" max="10262" width="24.77734375" customWidth="1"/>
    <col min="10264" max="10264" width="16.5546875" customWidth="1"/>
    <col min="10266" max="10266" width="26.33203125" customWidth="1"/>
    <col min="10499" max="10499" width="16.77734375" customWidth="1"/>
    <col min="10500" max="10500" width="26.6640625" customWidth="1"/>
    <col min="10502" max="10502" width="36.33203125" customWidth="1"/>
    <col min="10503" max="10503" width="21.77734375" customWidth="1"/>
    <col min="10504" max="10504" width="0" hidden="1" customWidth="1"/>
    <col min="10505" max="10505" width="10.88671875" customWidth="1"/>
    <col min="10506" max="10506" width="19.21875" customWidth="1"/>
    <col min="10507" max="10508" width="0" hidden="1" customWidth="1"/>
    <col min="10509" max="10509" width="37.88671875" customWidth="1"/>
    <col min="10510" max="10510" width="12.88671875" customWidth="1"/>
    <col min="10511" max="10511" width="50.5546875" customWidth="1"/>
    <col min="10512" max="10512" width="6.5546875" customWidth="1"/>
    <col min="10513" max="10513" width="12.21875" customWidth="1"/>
    <col min="10514" max="10514" width="15.21875" customWidth="1"/>
    <col min="10515" max="10515" width="23.5546875" customWidth="1"/>
    <col min="10516" max="10516" width="10.88671875" customWidth="1"/>
    <col min="10517" max="10517" width="34.21875" customWidth="1"/>
    <col min="10518" max="10518" width="24.77734375" customWidth="1"/>
    <col min="10520" max="10520" width="16.5546875" customWidth="1"/>
    <col min="10522" max="10522" width="26.33203125" customWidth="1"/>
    <col min="10755" max="10755" width="16.77734375" customWidth="1"/>
    <col min="10756" max="10756" width="26.6640625" customWidth="1"/>
    <col min="10758" max="10758" width="36.33203125" customWidth="1"/>
    <col min="10759" max="10759" width="21.77734375" customWidth="1"/>
    <col min="10760" max="10760" width="0" hidden="1" customWidth="1"/>
    <col min="10761" max="10761" width="10.88671875" customWidth="1"/>
    <col min="10762" max="10762" width="19.21875" customWidth="1"/>
    <col min="10763" max="10764" width="0" hidden="1" customWidth="1"/>
    <col min="10765" max="10765" width="37.88671875" customWidth="1"/>
    <col min="10766" max="10766" width="12.88671875" customWidth="1"/>
    <col min="10767" max="10767" width="50.5546875" customWidth="1"/>
    <col min="10768" max="10768" width="6.5546875" customWidth="1"/>
    <col min="10769" max="10769" width="12.21875" customWidth="1"/>
    <col min="10770" max="10770" width="15.21875" customWidth="1"/>
    <col min="10771" max="10771" width="23.5546875" customWidth="1"/>
    <col min="10772" max="10772" width="10.88671875" customWidth="1"/>
    <col min="10773" max="10773" width="34.21875" customWidth="1"/>
    <col min="10774" max="10774" width="24.77734375" customWidth="1"/>
    <col min="10776" max="10776" width="16.5546875" customWidth="1"/>
    <col min="10778" max="10778" width="26.33203125" customWidth="1"/>
    <col min="11011" max="11011" width="16.77734375" customWidth="1"/>
    <col min="11012" max="11012" width="26.6640625" customWidth="1"/>
    <col min="11014" max="11014" width="36.33203125" customWidth="1"/>
    <col min="11015" max="11015" width="21.77734375" customWidth="1"/>
    <col min="11016" max="11016" width="0" hidden="1" customWidth="1"/>
    <col min="11017" max="11017" width="10.88671875" customWidth="1"/>
    <col min="11018" max="11018" width="19.21875" customWidth="1"/>
    <col min="11019" max="11020" width="0" hidden="1" customWidth="1"/>
    <col min="11021" max="11021" width="37.88671875" customWidth="1"/>
    <col min="11022" max="11022" width="12.88671875" customWidth="1"/>
    <col min="11023" max="11023" width="50.5546875" customWidth="1"/>
    <col min="11024" max="11024" width="6.5546875" customWidth="1"/>
    <col min="11025" max="11025" width="12.21875" customWidth="1"/>
    <col min="11026" max="11026" width="15.21875" customWidth="1"/>
    <col min="11027" max="11027" width="23.5546875" customWidth="1"/>
    <col min="11028" max="11028" width="10.88671875" customWidth="1"/>
    <col min="11029" max="11029" width="34.21875" customWidth="1"/>
    <col min="11030" max="11030" width="24.77734375" customWidth="1"/>
    <col min="11032" max="11032" width="16.5546875" customWidth="1"/>
    <col min="11034" max="11034" width="26.33203125" customWidth="1"/>
    <col min="11267" max="11267" width="16.77734375" customWidth="1"/>
    <col min="11268" max="11268" width="26.6640625" customWidth="1"/>
    <col min="11270" max="11270" width="36.33203125" customWidth="1"/>
    <col min="11271" max="11271" width="21.77734375" customWidth="1"/>
    <col min="11272" max="11272" width="0" hidden="1" customWidth="1"/>
    <col min="11273" max="11273" width="10.88671875" customWidth="1"/>
    <col min="11274" max="11274" width="19.21875" customWidth="1"/>
    <col min="11275" max="11276" width="0" hidden="1" customWidth="1"/>
    <col min="11277" max="11277" width="37.88671875" customWidth="1"/>
    <col min="11278" max="11278" width="12.88671875" customWidth="1"/>
    <col min="11279" max="11279" width="50.5546875" customWidth="1"/>
    <col min="11280" max="11280" width="6.5546875" customWidth="1"/>
    <col min="11281" max="11281" width="12.21875" customWidth="1"/>
    <col min="11282" max="11282" width="15.21875" customWidth="1"/>
    <col min="11283" max="11283" width="23.5546875" customWidth="1"/>
    <col min="11284" max="11284" width="10.88671875" customWidth="1"/>
    <col min="11285" max="11285" width="34.21875" customWidth="1"/>
    <col min="11286" max="11286" width="24.77734375" customWidth="1"/>
    <col min="11288" max="11288" width="16.5546875" customWidth="1"/>
    <col min="11290" max="11290" width="26.33203125" customWidth="1"/>
    <col min="11523" max="11523" width="16.77734375" customWidth="1"/>
    <col min="11524" max="11524" width="26.6640625" customWidth="1"/>
    <col min="11526" max="11526" width="36.33203125" customWidth="1"/>
    <col min="11527" max="11527" width="21.77734375" customWidth="1"/>
    <col min="11528" max="11528" width="0" hidden="1" customWidth="1"/>
    <col min="11529" max="11529" width="10.88671875" customWidth="1"/>
    <col min="11530" max="11530" width="19.21875" customWidth="1"/>
    <col min="11531" max="11532" width="0" hidden="1" customWidth="1"/>
    <col min="11533" max="11533" width="37.88671875" customWidth="1"/>
    <col min="11534" max="11534" width="12.88671875" customWidth="1"/>
    <col min="11535" max="11535" width="50.5546875" customWidth="1"/>
    <col min="11536" max="11536" width="6.5546875" customWidth="1"/>
    <col min="11537" max="11537" width="12.21875" customWidth="1"/>
    <col min="11538" max="11538" width="15.21875" customWidth="1"/>
    <col min="11539" max="11539" width="23.5546875" customWidth="1"/>
    <col min="11540" max="11540" width="10.88671875" customWidth="1"/>
    <col min="11541" max="11541" width="34.21875" customWidth="1"/>
    <col min="11542" max="11542" width="24.77734375" customWidth="1"/>
    <col min="11544" max="11544" width="16.5546875" customWidth="1"/>
    <col min="11546" max="11546" width="26.33203125" customWidth="1"/>
    <col min="11779" max="11779" width="16.77734375" customWidth="1"/>
    <col min="11780" max="11780" width="26.6640625" customWidth="1"/>
    <col min="11782" max="11782" width="36.33203125" customWidth="1"/>
    <col min="11783" max="11783" width="21.77734375" customWidth="1"/>
    <col min="11784" max="11784" width="0" hidden="1" customWidth="1"/>
    <col min="11785" max="11785" width="10.88671875" customWidth="1"/>
    <col min="11786" max="11786" width="19.21875" customWidth="1"/>
    <col min="11787" max="11788" width="0" hidden="1" customWidth="1"/>
    <col min="11789" max="11789" width="37.88671875" customWidth="1"/>
    <col min="11790" max="11790" width="12.88671875" customWidth="1"/>
    <col min="11791" max="11791" width="50.5546875" customWidth="1"/>
    <col min="11792" max="11792" width="6.5546875" customWidth="1"/>
    <col min="11793" max="11793" width="12.21875" customWidth="1"/>
    <col min="11794" max="11794" width="15.21875" customWidth="1"/>
    <col min="11795" max="11795" width="23.5546875" customWidth="1"/>
    <col min="11796" max="11796" width="10.88671875" customWidth="1"/>
    <col min="11797" max="11797" width="34.21875" customWidth="1"/>
    <col min="11798" max="11798" width="24.77734375" customWidth="1"/>
    <col min="11800" max="11800" width="16.5546875" customWidth="1"/>
    <col min="11802" max="11802" width="26.33203125" customWidth="1"/>
    <col min="12035" max="12035" width="16.77734375" customWidth="1"/>
    <col min="12036" max="12036" width="26.6640625" customWidth="1"/>
    <col min="12038" max="12038" width="36.33203125" customWidth="1"/>
    <col min="12039" max="12039" width="21.77734375" customWidth="1"/>
    <col min="12040" max="12040" width="0" hidden="1" customWidth="1"/>
    <col min="12041" max="12041" width="10.88671875" customWidth="1"/>
    <col min="12042" max="12042" width="19.21875" customWidth="1"/>
    <col min="12043" max="12044" width="0" hidden="1" customWidth="1"/>
    <col min="12045" max="12045" width="37.88671875" customWidth="1"/>
    <col min="12046" max="12046" width="12.88671875" customWidth="1"/>
    <col min="12047" max="12047" width="50.5546875" customWidth="1"/>
    <col min="12048" max="12048" width="6.5546875" customWidth="1"/>
    <col min="12049" max="12049" width="12.21875" customWidth="1"/>
    <col min="12050" max="12050" width="15.21875" customWidth="1"/>
    <col min="12051" max="12051" width="23.5546875" customWidth="1"/>
    <col min="12052" max="12052" width="10.88671875" customWidth="1"/>
    <col min="12053" max="12053" width="34.21875" customWidth="1"/>
    <col min="12054" max="12054" width="24.77734375" customWidth="1"/>
    <col min="12056" max="12056" width="16.5546875" customWidth="1"/>
    <col min="12058" max="12058" width="26.33203125" customWidth="1"/>
    <col min="12291" max="12291" width="16.77734375" customWidth="1"/>
    <col min="12292" max="12292" width="26.6640625" customWidth="1"/>
    <col min="12294" max="12294" width="36.33203125" customWidth="1"/>
    <col min="12295" max="12295" width="21.77734375" customWidth="1"/>
    <col min="12296" max="12296" width="0" hidden="1" customWidth="1"/>
    <col min="12297" max="12297" width="10.88671875" customWidth="1"/>
    <col min="12298" max="12298" width="19.21875" customWidth="1"/>
    <col min="12299" max="12300" width="0" hidden="1" customWidth="1"/>
    <col min="12301" max="12301" width="37.88671875" customWidth="1"/>
    <col min="12302" max="12302" width="12.88671875" customWidth="1"/>
    <col min="12303" max="12303" width="50.5546875" customWidth="1"/>
    <col min="12304" max="12304" width="6.5546875" customWidth="1"/>
    <col min="12305" max="12305" width="12.21875" customWidth="1"/>
    <col min="12306" max="12306" width="15.21875" customWidth="1"/>
    <col min="12307" max="12307" width="23.5546875" customWidth="1"/>
    <col min="12308" max="12308" width="10.88671875" customWidth="1"/>
    <col min="12309" max="12309" width="34.21875" customWidth="1"/>
    <col min="12310" max="12310" width="24.77734375" customWidth="1"/>
    <col min="12312" max="12312" width="16.5546875" customWidth="1"/>
    <col min="12314" max="12314" width="26.33203125" customWidth="1"/>
    <col min="12547" max="12547" width="16.77734375" customWidth="1"/>
    <col min="12548" max="12548" width="26.6640625" customWidth="1"/>
    <col min="12550" max="12550" width="36.33203125" customWidth="1"/>
    <col min="12551" max="12551" width="21.77734375" customWidth="1"/>
    <col min="12552" max="12552" width="0" hidden="1" customWidth="1"/>
    <col min="12553" max="12553" width="10.88671875" customWidth="1"/>
    <col min="12554" max="12554" width="19.21875" customWidth="1"/>
    <col min="12555" max="12556" width="0" hidden="1" customWidth="1"/>
    <col min="12557" max="12557" width="37.88671875" customWidth="1"/>
    <col min="12558" max="12558" width="12.88671875" customWidth="1"/>
    <col min="12559" max="12559" width="50.5546875" customWidth="1"/>
    <col min="12560" max="12560" width="6.5546875" customWidth="1"/>
    <col min="12561" max="12561" width="12.21875" customWidth="1"/>
    <col min="12562" max="12562" width="15.21875" customWidth="1"/>
    <col min="12563" max="12563" width="23.5546875" customWidth="1"/>
    <col min="12564" max="12564" width="10.88671875" customWidth="1"/>
    <col min="12565" max="12565" width="34.21875" customWidth="1"/>
    <col min="12566" max="12566" width="24.77734375" customWidth="1"/>
    <col min="12568" max="12568" width="16.5546875" customWidth="1"/>
    <col min="12570" max="12570" width="26.33203125" customWidth="1"/>
    <col min="12803" max="12803" width="16.77734375" customWidth="1"/>
    <col min="12804" max="12804" width="26.6640625" customWidth="1"/>
    <col min="12806" max="12806" width="36.33203125" customWidth="1"/>
    <col min="12807" max="12807" width="21.77734375" customWidth="1"/>
    <col min="12808" max="12808" width="0" hidden="1" customWidth="1"/>
    <col min="12809" max="12809" width="10.88671875" customWidth="1"/>
    <col min="12810" max="12810" width="19.21875" customWidth="1"/>
    <col min="12811" max="12812" width="0" hidden="1" customWidth="1"/>
    <col min="12813" max="12813" width="37.88671875" customWidth="1"/>
    <col min="12814" max="12814" width="12.88671875" customWidth="1"/>
    <col min="12815" max="12815" width="50.5546875" customWidth="1"/>
    <col min="12816" max="12816" width="6.5546875" customWidth="1"/>
    <col min="12817" max="12817" width="12.21875" customWidth="1"/>
    <col min="12818" max="12818" width="15.21875" customWidth="1"/>
    <col min="12819" max="12819" width="23.5546875" customWidth="1"/>
    <col min="12820" max="12820" width="10.88671875" customWidth="1"/>
    <col min="12821" max="12821" width="34.21875" customWidth="1"/>
    <col min="12822" max="12822" width="24.77734375" customWidth="1"/>
    <col min="12824" max="12824" width="16.5546875" customWidth="1"/>
    <col min="12826" max="12826" width="26.33203125" customWidth="1"/>
    <col min="13059" max="13059" width="16.77734375" customWidth="1"/>
    <col min="13060" max="13060" width="26.6640625" customWidth="1"/>
    <col min="13062" max="13062" width="36.33203125" customWidth="1"/>
    <col min="13063" max="13063" width="21.77734375" customWidth="1"/>
    <col min="13064" max="13064" width="0" hidden="1" customWidth="1"/>
    <col min="13065" max="13065" width="10.88671875" customWidth="1"/>
    <col min="13066" max="13066" width="19.21875" customWidth="1"/>
    <col min="13067" max="13068" width="0" hidden="1" customWidth="1"/>
    <col min="13069" max="13069" width="37.88671875" customWidth="1"/>
    <col min="13070" max="13070" width="12.88671875" customWidth="1"/>
    <col min="13071" max="13071" width="50.5546875" customWidth="1"/>
    <col min="13072" max="13072" width="6.5546875" customWidth="1"/>
    <col min="13073" max="13073" width="12.21875" customWidth="1"/>
    <col min="13074" max="13074" width="15.21875" customWidth="1"/>
    <col min="13075" max="13075" width="23.5546875" customWidth="1"/>
    <col min="13076" max="13076" width="10.88671875" customWidth="1"/>
    <col min="13077" max="13077" width="34.21875" customWidth="1"/>
    <col min="13078" max="13078" width="24.77734375" customWidth="1"/>
    <col min="13080" max="13080" width="16.5546875" customWidth="1"/>
    <col min="13082" max="13082" width="26.33203125" customWidth="1"/>
    <col min="13315" max="13315" width="16.77734375" customWidth="1"/>
    <col min="13316" max="13316" width="26.6640625" customWidth="1"/>
    <col min="13318" max="13318" width="36.33203125" customWidth="1"/>
    <col min="13319" max="13319" width="21.77734375" customWidth="1"/>
    <col min="13320" max="13320" width="0" hidden="1" customWidth="1"/>
    <col min="13321" max="13321" width="10.88671875" customWidth="1"/>
    <col min="13322" max="13322" width="19.21875" customWidth="1"/>
    <col min="13323" max="13324" width="0" hidden="1" customWidth="1"/>
    <col min="13325" max="13325" width="37.88671875" customWidth="1"/>
    <col min="13326" max="13326" width="12.88671875" customWidth="1"/>
    <col min="13327" max="13327" width="50.5546875" customWidth="1"/>
    <col min="13328" max="13328" width="6.5546875" customWidth="1"/>
    <col min="13329" max="13329" width="12.21875" customWidth="1"/>
    <col min="13330" max="13330" width="15.21875" customWidth="1"/>
    <col min="13331" max="13331" width="23.5546875" customWidth="1"/>
    <col min="13332" max="13332" width="10.88671875" customWidth="1"/>
    <col min="13333" max="13333" width="34.21875" customWidth="1"/>
    <col min="13334" max="13334" width="24.77734375" customWidth="1"/>
    <col min="13336" max="13336" width="16.5546875" customWidth="1"/>
    <col min="13338" max="13338" width="26.33203125" customWidth="1"/>
    <col min="13571" max="13571" width="16.77734375" customWidth="1"/>
    <col min="13572" max="13572" width="26.6640625" customWidth="1"/>
    <col min="13574" max="13574" width="36.33203125" customWidth="1"/>
    <col min="13575" max="13575" width="21.77734375" customWidth="1"/>
    <col min="13576" max="13576" width="0" hidden="1" customWidth="1"/>
    <col min="13577" max="13577" width="10.88671875" customWidth="1"/>
    <col min="13578" max="13578" width="19.21875" customWidth="1"/>
    <col min="13579" max="13580" width="0" hidden="1" customWidth="1"/>
    <col min="13581" max="13581" width="37.88671875" customWidth="1"/>
    <col min="13582" max="13582" width="12.88671875" customWidth="1"/>
    <col min="13583" max="13583" width="50.5546875" customWidth="1"/>
    <col min="13584" max="13584" width="6.5546875" customWidth="1"/>
    <col min="13585" max="13585" width="12.21875" customWidth="1"/>
    <col min="13586" max="13586" width="15.21875" customWidth="1"/>
    <col min="13587" max="13587" width="23.5546875" customWidth="1"/>
    <col min="13588" max="13588" width="10.88671875" customWidth="1"/>
    <col min="13589" max="13589" width="34.21875" customWidth="1"/>
    <col min="13590" max="13590" width="24.77734375" customWidth="1"/>
    <col min="13592" max="13592" width="16.5546875" customWidth="1"/>
    <col min="13594" max="13594" width="26.33203125" customWidth="1"/>
    <col min="13827" max="13827" width="16.77734375" customWidth="1"/>
    <col min="13828" max="13828" width="26.6640625" customWidth="1"/>
    <col min="13830" max="13830" width="36.33203125" customWidth="1"/>
    <col min="13831" max="13831" width="21.77734375" customWidth="1"/>
    <col min="13832" max="13832" width="0" hidden="1" customWidth="1"/>
    <col min="13833" max="13833" width="10.88671875" customWidth="1"/>
    <col min="13834" max="13834" width="19.21875" customWidth="1"/>
    <col min="13835" max="13836" width="0" hidden="1" customWidth="1"/>
    <col min="13837" max="13837" width="37.88671875" customWidth="1"/>
    <col min="13838" max="13838" width="12.88671875" customWidth="1"/>
    <col min="13839" max="13839" width="50.5546875" customWidth="1"/>
    <col min="13840" max="13840" width="6.5546875" customWidth="1"/>
    <col min="13841" max="13841" width="12.21875" customWidth="1"/>
    <col min="13842" max="13842" width="15.21875" customWidth="1"/>
    <col min="13843" max="13843" width="23.5546875" customWidth="1"/>
    <col min="13844" max="13844" width="10.88671875" customWidth="1"/>
    <col min="13845" max="13845" width="34.21875" customWidth="1"/>
    <col min="13846" max="13846" width="24.77734375" customWidth="1"/>
    <col min="13848" max="13848" width="16.5546875" customWidth="1"/>
    <col min="13850" max="13850" width="26.33203125" customWidth="1"/>
    <col min="14083" max="14083" width="16.77734375" customWidth="1"/>
    <col min="14084" max="14084" width="26.6640625" customWidth="1"/>
    <col min="14086" max="14086" width="36.33203125" customWidth="1"/>
    <col min="14087" max="14087" width="21.77734375" customWidth="1"/>
    <col min="14088" max="14088" width="0" hidden="1" customWidth="1"/>
    <col min="14089" max="14089" width="10.88671875" customWidth="1"/>
    <col min="14090" max="14090" width="19.21875" customWidth="1"/>
    <col min="14091" max="14092" width="0" hidden="1" customWidth="1"/>
    <col min="14093" max="14093" width="37.88671875" customWidth="1"/>
    <col min="14094" max="14094" width="12.88671875" customWidth="1"/>
    <col min="14095" max="14095" width="50.5546875" customWidth="1"/>
    <col min="14096" max="14096" width="6.5546875" customWidth="1"/>
    <col min="14097" max="14097" width="12.21875" customWidth="1"/>
    <col min="14098" max="14098" width="15.21875" customWidth="1"/>
    <col min="14099" max="14099" width="23.5546875" customWidth="1"/>
    <col min="14100" max="14100" width="10.88671875" customWidth="1"/>
    <col min="14101" max="14101" width="34.21875" customWidth="1"/>
    <col min="14102" max="14102" width="24.77734375" customWidth="1"/>
    <col min="14104" max="14104" width="16.5546875" customWidth="1"/>
    <col min="14106" max="14106" width="26.33203125" customWidth="1"/>
    <col min="14339" max="14339" width="16.77734375" customWidth="1"/>
    <col min="14340" max="14340" width="26.6640625" customWidth="1"/>
    <col min="14342" max="14342" width="36.33203125" customWidth="1"/>
    <col min="14343" max="14343" width="21.77734375" customWidth="1"/>
    <col min="14344" max="14344" width="0" hidden="1" customWidth="1"/>
    <col min="14345" max="14345" width="10.88671875" customWidth="1"/>
    <col min="14346" max="14346" width="19.21875" customWidth="1"/>
    <col min="14347" max="14348" width="0" hidden="1" customWidth="1"/>
    <col min="14349" max="14349" width="37.88671875" customWidth="1"/>
    <col min="14350" max="14350" width="12.88671875" customWidth="1"/>
    <col min="14351" max="14351" width="50.5546875" customWidth="1"/>
    <col min="14352" max="14352" width="6.5546875" customWidth="1"/>
    <col min="14353" max="14353" width="12.21875" customWidth="1"/>
    <col min="14354" max="14354" width="15.21875" customWidth="1"/>
    <col min="14355" max="14355" width="23.5546875" customWidth="1"/>
    <col min="14356" max="14356" width="10.88671875" customWidth="1"/>
    <col min="14357" max="14357" width="34.21875" customWidth="1"/>
    <col min="14358" max="14358" width="24.77734375" customWidth="1"/>
    <col min="14360" max="14360" width="16.5546875" customWidth="1"/>
    <col min="14362" max="14362" width="26.33203125" customWidth="1"/>
    <col min="14595" max="14595" width="16.77734375" customWidth="1"/>
    <col min="14596" max="14596" width="26.6640625" customWidth="1"/>
    <col min="14598" max="14598" width="36.33203125" customWidth="1"/>
    <col min="14599" max="14599" width="21.77734375" customWidth="1"/>
    <col min="14600" max="14600" width="0" hidden="1" customWidth="1"/>
    <col min="14601" max="14601" width="10.88671875" customWidth="1"/>
    <col min="14602" max="14602" width="19.21875" customWidth="1"/>
    <col min="14603" max="14604" width="0" hidden="1" customWidth="1"/>
    <col min="14605" max="14605" width="37.88671875" customWidth="1"/>
    <col min="14606" max="14606" width="12.88671875" customWidth="1"/>
    <col min="14607" max="14607" width="50.5546875" customWidth="1"/>
    <col min="14608" max="14608" width="6.5546875" customWidth="1"/>
    <col min="14609" max="14609" width="12.21875" customWidth="1"/>
    <col min="14610" max="14610" width="15.21875" customWidth="1"/>
    <col min="14611" max="14611" width="23.5546875" customWidth="1"/>
    <col min="14612" max="14612" width="10.88671875" customWidth="1"/>
    <col min="14613" max="14613" width="34.21875" customWidth="1"/>
    <col min="14614" max="14614" width="24.77734375" customWidth="1"/>
    <col min="14616" max="14616" width="16.5546875" customWidth="1"/>
    <col min="14618" max="14618" width="26.33203125" customWidth="1"/>
    <col min="14851" max="14851" width="16.77734375" customWidth="1"/>
    <col min="14852" max="14852" width="26.6640625" customWidth="1"/>
    <col min="14854" max="14854" width="36.33203125" customWidth="1"/>
    <col min="14855" max="14855" width="21.77734375" customWidth="1"/>
    <col min="14856" max="14856" width="0" hidden="1" customWidth="1"/>
    <col min="14857" max="14857" width="10.88671875" customWidth="1"/>
    <col min="14858" max="14858" width="19.21875" customWidth="1"/>
    <col min="14859" max="14860" width="0" hidden="1" customWidth="1"/>
    <col min="14861" max="14861" width="37.88671875" customWidth="1"/>
    <col min="14862" max="14862" width="12.88671875" customWidth="1"/>
    <col min="14863" max="14863" width="50.5546875" customWidth="1"/>
    <col min="14864" max="14864" width="6.5546875" customWidth="1"/>
    <col min="14865" max="14865" width="12.21875" customWidth="1"/>
    <col min="14866" max="14866" width="15.21875" customWidth="1"/>
    <col min="14867" max="14867" width="23.5546875" customWidth="1"/>
    <col min="14868" max="14868" width="10.88671875" customWidth="1"/>
    <col min="14869" max="14869" width="34.21875" customWidth="1"/>
    <col min="14870" max="14870" width="24.77734375" customWidth="1"/>
    <col min="14872" max="14872" width="16.5546875" customWidth="1"/>
    <col min="14874" max="14874" width="26.33203125" customWidth="1"/>
    <col min="15107" max="15107" width="16.77734375" customWidth="1"/>
    <col min="15108" max="15108" width="26.6640625" customWidth="1"/>
    <col min="15110" max="15110" width="36.33203125" customWidth="1"/>
    <col min="15111" max="15111" width="21.77734375" customWidth="1"/>
    <col min="15112" max="15112" width="0" hidden="1" customWidth="1"/>
    <col min="15113" max="15113" width="10.88671875" customWidth="1"/>
    <col min="15114" max="15114" width="19.21875" customWidth="1"/>
    <col min="15115" max="15116" width="0" hidden="1" customWidth="1"/>
    <col min="15117" max="15117" width="37.88671875" customWidth="1"/>
    <col min="15118" max="15118" width="12.88671875" customWidth="1"/>
    <col min="15119" max="15119" width="50.5546875" customWidth="1"/>
    <col min="15120" max="15120" width="6.5546875" customWidth="1"/>
    <col min="15121" max="15121" width="12.21875" customWidth="1"/>
    <col min="15122" max="15122" width="15.21875" customWidth="1"/>
    <col min="15123" max="15123" width="23.5546875" customWidth="1"/>
    <col min="15124" max="15124" width="10.88671875" customWidth="1"/>
    <col min="15125" max="15125" width="34.21875" customWidth="1"/>
    <col min="15126" max="15126" width="24.77734375" customWidth="1"/>
    <col min="15128" max="15128" width="16.5546875" customWidth="1"/>
    <col min="15130" max="15130" width="26.33203125" customWidth="1"/>
    <col min="15363" max="15363" width="16.77734375" customWidth="1"/>
    <col min="15364" max="15364" width="26.6640625" customWidth="1"/>
    <col min="15366" max="15366" width="36.33203125" customWidth="1"/>
    <col min="15367" max="15367" width="21.77734375" customWidth="1"/>
    <col min="15368" max="15368" width="0" hidden="1" customWidth="1"/>
    <col min="15369" max="15369" width="10.88671875" customWidth="1"/>
    <col min="15370" max="15370" width="19.21875" customWidth="1"/>
    <col min="15371" max="15372" width="0" hidden="1" customWidth="1"/>
    <col min="15373" max="15373" width="37.88671875" customWidth="1"/>
    <col min="15374" max="15374" width="12.88671875" customWidth="1"/>
    <col min="15375" max="15375" width="50.5546875" customWidth="1"/>
    <col min="15376" max="15376" width="6.5546875" customWidth="1"/>
    <col min="15377" max="15377" width="12.21875" customWidth="1"/>
    <col min="15378" max="15378" width="15.21875" customWidth="1"/>
    <col min="15379" max="15379" width="23.5546875" customWidth="1"/>
    <col min="15380" max="15380" width="10.88671875" customWidth="1"/>
    <col min="15381" max="15381" width="34.21875" customWidth="1"/>
    <col min="15382" max="15382" width="24.77734375" customWidth="1"/>
    <col min="15384" max="15384" width="16.5546875" customWidth="1"/>
    <col min="15386" max="15386" width="26.33203125" customWidth="1"/>
    <col min="15619" max="15619" width="16.77734375" customWidth="1"/>
    <col min="15620" max="15620" width="26.6640625" customWidth="1"/>
    <col min="15622" max="15622" width="36.33203125" customWidth="1"/>
    <col min="15623" max="15623" width="21.77734375" customWidth="1"/>
    <col min="15624" max="15624" width="0" hidden="1" customWidth="1"/>
    <col min="15625" max="15625" width="10.88671875" customWidth="1"/>
    <col min="15626" max="15626" width="19.21875" customWidth="1"/>
    <col min="15627" max="15628" width="0" hidden="1" customWidth="1"/>
    <col min="15629" max="15629" width="37.88671875" customWidth="1"/>
    <col min="15630" max="15630" width="12.88671875" customWidth="1"/>
    <col min="15631" max="15631" width="50.5546875" customWidth="1"/>
    <col min="15632" max="15632" width="6.5546875" customWidth="1"/>
    <col min="15633" max="15633" width="12.21875" customWidth="1"/>
    <col min="15634" max="15634" width="15.21875" customWidth="1"/>
    <col min="15635" max="15635" width="23.5546875" customWidth="1"/>
    <col min="15636" max="15636" width="10.88671875" customWidth="1"/>
    <col min="15637" max="15637" width="34.21875" customWidth="1"/>
    <col min="15638" max="15638" width="24.77734375" customWidth="1"/>
    <col min="15640" max="15640" width="16.5546875" customWidth="1"/>
    <col min="15642" max="15642" width="26.33203125" customWidth="1"/>
    <col min="15875" max="15875" width="16.77734375" customWidth="1"/>
    <col min="15876" max="15876" width="26.6640625" customWidth="1"/>
    <col min="15878" max="15878" width="36.33203125" customWidth="1"/>
    <col min="15879" max="15879" width="21.77734375" customWidth="1"/>
    <col min="15880" max="15880" width="0" hidden="1" customWidth="1"/>
    <col min="15881" max="15881" width="10.88671875" customWidth="1"/>
    <col min="15882" max="15882" width="19.21875" customWidth="1"/>
    <col min="15883" max="15884" width="0" hidden="1" customWidth="1"/>
    <col min="15885" max="15885" width="37.88671875" customWidth="1"/>
    <col min="15886" max="15886" width="12.88671875" customWidth="1"/>
    <col min="15887" max="15887" width="50.5546875" customWidth="1"/>
    <col min="15888" max="15888" width="6.5546875" customWidth="1"/>
    <col min="15889" max="15889" width="12.21875" customWidth="1"/>
    <col min="15890" max="15890" width="15.21875" customWidth="1"/>
    <col min="15891" max="15891" width="23.5546875" customWidth="1"/>
    <col min="15892" max="15892" width="10.88671875" customWidth="1"/>
    <col min="15893" max="15893" width="34.21875" customWidth="1"/>
    <col min="15894" max="15894" width="24.77734375" customWidth="1"/>
    <col min="15896" max="15896" width="16.5546875" customWidth="1"/>
    <col min="15898" max="15898" width="26.33203125" customWidth="1"/>
    <col min="16131" max="16131" width="16.77734375" customWidth="1"/>
    <col min="16132" max="16132" width="26.6640625" customWidth="1"/>
    <col min="16134" max="16134" width="36.33203125" customWidth="1"/>
    <col min="16135" max="16135" width="21.77734375" customWidth="1"/>
    <col min="16136" max="16136" width="0" hidden="1" customWidth="1"/>
    <col min="16137" max="16137" width="10.88671875" customWidth="1"/>
    <col min="16138" max="16138" width="19.21875" customWidth="1"/>
    <col min="16139" max="16140" width="0" hidden="1" customWidth="1"/>
    <col min="16141" max="16141" width="37.88671875" customWidth="1"/>
    <col min="16142" max="16142" width="12.88671875" customWidth="1"/>
    <col min="16143" max="16143" width="50.5546875" customWidth="1"/>
    <col min="16144" max="16144" width="6.5546875" customWidth="1"/>
    <col min="16145" max="16145" width="12.21875" customWidth="1"/>
    <col min="16146" max="16146" width="15.21875" customWidth="1"/>
    <col min="16147" max="16147" width="23.5546875" customWidth="1"/>
    <col min="16148" max="16148" width="10.88671875" customWidth="1"/>
    <col min="16149" max="16149" width="34.21875" customWidth="1"/>
    <col min="16150" max="16150" width="24.77734375" customWidth="1"/>
    <col min="16152" max="16152" width="16.5546875" customWidth="1"/>
    <col min="16154" max="16154" width="26.33203125" customWidth="1"/>
  </cols>
  <sheetData>
    <row r="1" spans="1:27" x14ac:dyDescent="0.3">
      <c r="A1" t="s">
        <v>0</v>
      </c>
      <c r="B1" t="s">
        <v>1</v>
      </c>
      <c r="C1" s="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s="3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t="s">
        <v>19</v>
      </c>
      <c r="U1" s="4" t="s">
        <v>20</v>
      </c>
      <c r="V1" t="s">
        <v>21</v>
      </c>
      <c r="Y1" t="s">
        <v>18</v>
      </c>
      <c r="Z1" s="5">
        <v>45241</v>
      </c>
    </row>
    <row r="2" spans="1:27" hidden="1" x14ac:dyDescent="0.3">
      <c r="B2" s="6">
        <v>690</v>
      </c>
      <c r="C2" s="7" t="s">
        <v>22</v>
      </c>
      <c r="D2" s="2" t="s">
        <v>23</v>
      </c>
      <c r="E2" t="s">
        <v>24</v>
      </c>
      <c r="F2" s="4" t="s">
        <v>25</v>
      </c>
      <c r="I2" s="3">
        <v>35700</v>
      </c>
      <c r="J2" t="s">
        <v>26</v>
      </c>
      <c r="K2" t="s">
        <v>27</v>
      </c>
      <c r="L2" t="s">
        <v>28</v>
      </c>
      <c r="M2" t="s">
        <v>29</v>
      </c>
      <c r="N2" s="5">
        <v>14534</v>
      </c>
      <c r="O2" t="s">
        <v>30</v>
      </c>
      <c r="Q2" t="s">
        <v>31</v>
      </c>
      <c r="R2">
        <v>3</v>
      </c>
      <c r="S2" s="2" t="s">
        <v>32</v>
      </c>
      <c r="T2" t="s">
        <v>19</v>
      </c>
      <c r="U2" s="4" t="s">
        <v>30</v>
      </c>
      <c r="V2" s="6">
        <f t="shared" ref="V2:V19" si="0">( $Z$1-N2)/365</f>
        <v>84.128767123287673</v>
      </c>
      <c r="W2">
        <v>35000</v>
      </c>
      <c r="X2" t="s">
        <v>26</v>
      </c>
      <c r="Y2">
        <v>3</v>
      </c>
    </row>
    <row r="3" spans="1:27" hidden="1" x14ac:dyDescent="0.3">
      <c r="B3" s="6">
        <v>879</v>
      </c>
      <c r="C3" s="1" t="s">
        <v>33</v>
      </c>
      <c r="D3" s="2" t="s">
        <v>34</v>
      </c>
      <c r="F3" s="4" t="s">
        <v>35</v>
      </c>
      <c r="I3" s="3">
        <v>35300</v>
      </c>
      <c r="J3" t="s">
        <v>36</v>
      </c>
      <c r="K3" t="s">
        <v>37</v>
      </c>
      <c r="N3" s="5">
        <v>17760</v>
      </c>
      <c r="O3" t="s">
        <v>38</v>
      </c>
      <c r="Q3" t="s">
        <v>39</v>
      </c>
      <c r="R3">
        <v>1</v>
      </c>
      <c r="S3" s="2" t="s">
        <v>40</v>
      </c>
      <c r="T3" t="s">
        <v>19</v>
      </c>
      <c r="U3" s="4" t="s">
        <v>41</v>
      </c>
      <c r="V3" s="6">
        <f t="shared" si="0"/>
        <v>75.290410958904104</v>
      </c>
      <c r="W3">
        <v>35111</v>
      </c>
      <c r="X3" t="s">
        <v>42</v>
      </c>
      <c r="Y3">
        <v>4</v>
      </c>
    </row>
    <row r="4" spans="1:27" hidden="1" x14ac:dyDescent="0.3">
      <c r="A4" t="s">
        <v>43</v>
      </c>
      <c r="B4" s="6">
        <f t="shared" ref="B4:B12" si="1">VALUE(RIGHT(A4,5))</f>
        <v>978</v>
      </c>
      <c r="C4" s="8" t="s">
        <v>44</v>
      </c>
      <c r="D4" s="2" t="s">
        <v>45</v>
      </c>
      <c r="F4" s="4" t="s">
        <v>46</v>
      </c>
      <c r="I4" s="3">
        <v>35510</v>
      </c>
      <c r="J4" t="s">
        <v>47</v>
      </c>
      <c r="K4" t="s">
        <v>48</v>
      </c>
      <c r="L4" t="s">
        <v>49</v>
      </c>
      <c r="M4" t="s">
        <v>50</v>
      </c>
      <c r="N4" s="5">
        <v>17995</v>
      </c>
      <c r="O4" t="s">
        <v>51</v>
      </c>
      <c r="P4" t="s">
        <v>52</v>
      </c>
      <c r="Q4" t="s">
        <v>39</v>
      </c>
      <c r="R4">
        <v>3</v>
      </c>
      <c r="S4" s="2" t="s">
        <v>32</v>
      </c>
      <c r="T4" t="s">
        <v>19</v>
      </c>
      <c r="U4" s="4" t="s">
        <v>53</v>
      </c>
      <c r="V4" s="6">
        <f t="shared" si="0"/>
        <v>74.646575342465752</v>
      </c>
      <c r="W4">
        <v>35111</v>
      </c>
      <c r="X4" t="s">
        <v>54</v>
      </c>
      <c r="Y4">
        <v>4</v>
      </c>
      <c r="AA4" t="s">
        <v>55</v>
      </c>
    </row>
    <row r="5" spans="1:27" hidden="1" x14ac:dyDescent="0.3">
      <c r="A5" t="s">
        <v>56</v>
      </c>
      <c r="B5" s="6">
        <f t="shared" si="1"/>
        <v>966</v>
      </c>
      <c r="C5" s="8" t="s">
        <v>57</v>
      </c>
      <c r="D5" s="2" t="s">
        <v>58</v>
      </c>
      <c r="F5" s="4" t="s">
        <v>59</v>
      </c>
      <c r="I5" s="3">
        <v>35520</v>
      </c>
      <c r="J5" t="s">
        <v>60</v>
      </c>
      <c r="K5" t="s">
        <v>61</v>
      </c>
      <c r="L5" t="s">
        <v>62</v>
      </c>
      <c r="M5" t="s">
        <v>63</v>
      </c>
      <c r="N5" s="5">
        <v>18049</v>
      </c>
      <c r="O5" t="s">
        <v>64</v>
      </c>
      <c r="Q5" t="s">
        <v>39</v>
      </c>
      <c r="R5">
        <v>3</v>
      </c>
      <c r="S5" s="2" t="s">
        <v>32</v>
      </c>
      <c r="T5" t="s">
        <v>19</v>
      </c>
      <c r="U5" s="4" t="s">
        <v>65</v>
      </c>
      <c r="V5" s="6">
        <f t="shared" si="0"/>
        <v>74.498630136986307</v>
      </c>
      <c r="W5">
        <v>35113</v>
      </c>
      <c r="X5" t="s">
        <v>66</v>
      </c>
      <c r="Y5">
        <v>1</v>
      </c>
      <c r="AA5" t="s">
        <v>40</v>
      </c>
    </row>
    <row r="6" spans="1:27" s="9" customFormat="1" hidden="1" x14ac:dyDescent="0.3">
      <c r="A6" s="9" t="s">
        <v>67</v>
      </c>
      <c r="B6" s="6">
        <f t="shared" si="1"/>
        <v>963</v>
      </c>
      <c r="C6" s="8" t="s">
        <v>68</v>
      </c>
      <c r="D6" s="2" t="s">
        <v>69</v>
      </c>
      <c r="E6"/>
      <c r="F6" s="4" t="s">
        <v>70</v>
      </c>
      <c r="G6"/>
      <c r="H6"/>
      <c r="I6" s="3">
        <v>35135</v>
      </c>
      <c r="J6" t="s">
        <v>71</v>
      </c>
      <c r="K6"/>
      <c r="L6" t="s">
        <v>72</v>
      </c>
      <c r="M6" t="s">
        <v>73</v>
      </c>
      <c r="N6" s="5">
        <v>28492</v>
      </c>
      <c r="O6" t="s">
        <v>74</v>
      </c>
      <c r="P6"/>
      <c r="Q6" t="s">
        <v>39</v>
      </c>
      <c r="R6">
        <v>3</v>
      </c>
      <c r="S6" s="2" t="s">
        <v>32</v>
      </c>
      <c r="T6" t="s">
        <v>19</v>
      </c>
      <c r="U6" s="4" t="s">
        <v>74</v>
      </c>
      <c r="V6" s="6">
        <f t="shared" si="0"/>
        <v>45.887671232876713</v>
      </c>
      <c r="W6">
        <v>35114</v>
      </c>
      <c r="X6" t="s">
        <v>75</v>
      </c>
      <c r="Y6">
        <v>4</v>
      </c>
      <c r="Z6"/>
      <c r="AA6" s="9" t="s">
        <v>55</v>
      </c>
    </row>
    <row r="7" spans="1:27" x14ac:dyDescent="0.3">
      <c r="A7" t="s">
        <v>76</v>
      </c>
      <c r="B7" s="6">
        <f t="shared" si="1"/>
        <v>1055</v>
      </c>
      <c r="C7" s="10" t="s">
        <v>77</v>
      </c>
      <c r="D7" s="2" t="s">
        <v>78</v>
      </c>
      <c r="F7" s="4" t="s">
        <v>79</v>
      </c>
      <c r="I7" s="3">
        <v>35350</v>
      </c>
      <c r="J7" t="s">
        <v>80</v>
      </c>
      <c r="K7" t="s">
        <v>81</v>
      </c>
      <c r="L7" t="s">
        <v>82</v>
      </c>
      <c r="M7" t="s">
        <v>83</v>
      </c>
      <c r="N7" s="5">
        <v>18675</v>
      </c>
      <c r="O7" t="s">
        <v>84</v>
      </c>
      <c r="Q7" t="s">
        <v>39</v>
      </c>
      <c r="R7">
        <v>4</v>
      </c>
      <c r="S7" s="2" t="s">
        <v>85</v>
      </c>
      <c r="T7" t="s">
        <v>19</v>
      </c>
      <c r="U7" s="4" t="s">
        <v>86</v>
      </c>
      <c r="V7" s="6">
        <f t="shared" si="0"/>
        <v>72.783561643835611</v>
      </c>
      <c r="W7">
        <v>35120</v>
      </c>
      <c r="X7" t="s">
        <v>87</v>
      </c>
      <c r="Y7">
        <v>4</v>
      </c>
      <c r="AA7" t="s">
        <v>55</v>
      </c>
    </row>
    <row r="8" spans="1:27" x14ac:dyDescent="0.3">
      <c r="A8" t="s">
        <v>88</v>
      </c>
      <c r="B8" s="6">
        <f t="shared" si="1"/>
        <v>997</v>
      </c>
      <c r="C8" s="7" t="s">
        <v>89</v>
      </c>
      <c r="D8" s="2" t="s">
        <v>90</v>
      </c>
      <c r="F8" s="4" t="s">
        <v>91</v>
      </c>
      <c r="I8" s="3">
        <v>35400</v>
      </c>
      <c r="J8" t="s">
        <v>92</v>
      </c>
      <c r="K8" t="s">
        <v>93</v>
      </c>
      <c r="L8" t="s">
        <v>94</v>
      </c>
      <c r="M8" s="11" t="s">
        <v>95</v>
      </c>
      <c r="N8" s="5">
        <v>13718</v>
      </c>
      <c r="O8" t="s">
        <v>96</v>
      </c>
      <c r="Q8" t="s">
        <v>39</v>
      </c>
      <c r="R8">
        <v>4</v>
      </c>
      <c r="S8" s="2" t="s">
        <v>85</v>
      </c>
      <c r="T8" t="s">
        <v>19</v>
      </c>
      <c r="U8" s="4" t="s">
        <v>96</v>
      </c>
      <c r="V8" s="6">
        <f t="shared" si="0"/>
        <v>86.364383561643834</v>
      </c>
      <c r="W8">
        <v>35120</v>
      </c>
      <c r="X8" t="s">
        <v>97</v>
      </c>
      <c r="Y8">
        <v>4</v>
      </c>
      <c r="AA8" t="s">
        <v>55</v>
      </c>
    </row>
    <row r="9" spans="1:27" s="9" customFormat="1" x14ac:dyDescent="0.3">
      <c r="A9" s="9" t="s">
        <v>98</v>
      </c>
      <c r="B9" s="6">
        <f t="shared" si="1"/>
        <v>1071</v>
      </c>
      <c r="C9" s="7" t="s">
        <v>99</v>
      </c>
      <c r="D9" s="2" t="s">
        <v>100</v>
      </c>
      <c r="E9"/>
      <c r="F9" s="4" t="s">
        <v>101</v>
      </c>
      <c r="G9"/>
      <c r="H9"/>
      <c r="I9" s="3">
        <v>35400</v>
      </c>
      <c r="J9" t="s">
        <v>92</v>
      </c>
      <c r="K9"/>
      <c r="L9" t="s">
        <v>102</v>
      </c>
      <c r="M9" t="s">
        <v>103</v>
      </c>
      <c r="N9" s="5">
        <v>20673</v>
      </c>
      <c r="O9" t="s">
        <v>104</v>
      </c>
      <c r="P9" t="s">
        <v>105</v>
      </c>
      <c r="Q9" t="s">
        <v>39</v>
      </c>
      <c r="R9">
        <v>4</v>
      </c>
      <c r="S9" s="2" t="s">
        <v>85</v>
      </c>
      <c r="T9" t="s">
        <v>19</v>
      </c>
      <c r="U9" s="4" t="s">
        <v>104</v>
      </c>
      <c r="V9" s="6">
        <f t="shared" si="0"/>
        <v>67.30958904109589</v>
      </c>
      <c r="W9">
        <v>35120</v>
      </c>
      <c r="X9" t="s">
        <v>106</v>
      </c>
      <c r="Y9">
        <v>4</v>
      </c>
      <c r="Z9"/>
      <c r="AA9" s="9" t="s">
        <v>55</v>
      </c>
    </row>
    <row r="10" spans="1:27" hidden="1" x14ac:dyDescent="0.3">
      <c r="A10" t="s">
        <v>107</v>
      </c>
      <c r="B10" s="6">
        <f t="shared" si="1"/>
        <v>910</v>
      </c>
      <c r="C10" s="1" t="s">
        <v>108</v>
      </c>
      <c r="D10" s="2" t="s">
        <v>109</v>
      </c>
      <c r="F10" s="4" t="s">
        <v>110</v>
      </c>
      <c r="G10" t="s">
        <v>111</v>
      </c>
      <c r="I10" s="3">
        <v>35000</v>
      </c>
      <c r="J10" t="s">
        <v>26</v>
      </c>
      <c r="L10" t="s">
        <v>112</v>
      </c>
      <c r="N10" s="5">
        <v>11957</v>
      </c>
      <c r="O10" t="s">
        <v>113</v>
      </c>
      <c r="Q10" t="s">
        <v>114</v>
      </c>
      <c r="R10">
        <v>3</v>
      </c>
      <c r="S10" s="2" t="s">
        <v>32</v>
      </c>
      <c r="T10" t="s">
        <v>19</v>
      </c>
      <c r="U10" s="4" t="s">
        <v>115</v>
      </c>
      <c r="V10" s="6">
        <f t="shared" si="0"/>
        <v>91.189041095890417</v>
      </c>
      <c r="W10">
        <v>35120</v>
      </c>
      <c r="X10" t="s">
        <v>116</v>
      </c>
      <c r="Y10">
        <v>4</v>
      </c>
      <c r="AA10" t="s">
        <v>55</v>
      </c>
    </row>
    <row r="11" spans="1:27" hidden="1" x14ac:dyDescent="0.3">
      <c r="A11" t="s">
        <v>117</v>
      </c>
      <c r="B11" s="6">
        <f t="shared" si="1"/>
        <v>911</v>
      </c>
      <c r="C11" s="10" t="s">
        <v>118</v>
      </c>
      <c r="D11" s="2" t="s">
        <v>119</v>
      </c>
      <c r="F11" s="4" t="s">
        <v>120</v>
      </c>
      <c r="I11" s="3">
        <v>35700</v>
      </c>
      <c r="J11" t="s">
        <v>26</v>
      </c>
      <c r="L11" t="s">
        <v>121</v>
      </c>
      <c r="M11" t="s">
        <v>122</v>
      </c>
      <c r="N11" s="5">
        <v>20102</v>
      </c>
      <c r="O11" t="s">
        <v>123</v>
      </c>
      <c r="Q11" t="s">
        <v>39</v>
      </c>
      <c r="R11">
        <v>3</v>
      </c>
      <c r="S11" s="2" t="s">
        <v>32</v>
      </c>
      <c r="T11" t="s">
        <v>19</v>
      </c>
      <c r="U11" s="4" t="s">
        <v>124</v>
      </c>
      <c r="V11" s="6">
        <f t="shared" si="0"/>
        <v>68.873972602739727</v>
      </c>
      <c r="W11">
        <v>35120</v>
      </c>
      <c r="X11" t="s">
        <v>125</v>
      </c>
      <c r="Y11">
        <v>4</v>
      </c>
      <c r="AA11" t="s">
        <v>55</v>
      </c>
    </row>
    <row r="12" spans="1:27" x14ac:dyDescent="0.3">
      <c r="A12" t="s">
        <v>126</v>
      </c>
      <c r="B12" s="6">
        <f t="shared" si="1"/>
        <v>968</v>
      </c>
      <c r="C12" s="8" t="s">
        <v>127</v>
      </c>
      <c r="D12" s="2" t="s">
        <v>128</v>
      </c>
      <c r="F12" s="4" t="s">
        <v>129</v>
      </c>
      <c r="I12" s="3">
        <v>35800</v>
      </c>
      <c r="J12" t="s">
        <v>130</v>
      </c>
      <c r="K12" t="s">
        <v>131</v>
      </c>
      <c r="L12" t="s">
        <v>132</v>
      </c>
      <c r="M12" t="s">
        <v>133</v>
      </c>
      <c r="N12" s="5">
        <v>17049</v>
      </c>
      <c r="O12" t="s">
        <v>134</v>
      </c>
      <c r="Q12" t="s">
        <v>39</v>
      </c>
      <c r="R12">
        <v>4</v>
      </c>
      <c r="S12" s="2" t="s">
        <v>85</v>
      </c>
      <c r="T12" t="s">
        <v>19</v>
      </c>
      <c r="U12" s="4" t="s">
        <v>135</v>
      </c>
      <c r="V12" s="6">
        <f t="shared" si="0"/>
        <v>77.238356164383561</v>
      </c>
      <c r="W12">
        <v>35120</v>
      </c>
      <c r="X12" t="s">
        <v>136</v>
      </c>
      <c r="Y12">
        <v>4</v>
      </c>
    </row>
    <row r="13" spans="1:27" x14ac:dyDescent="0.3">
      <c r="A13" t="s">
        <v>137</v>
      </c>
      <c r="B13" s="6">
        <v>911</v>
      </c>
      <c r="C13" s="7" t="s">
        <v>138</v>
      </c>
      <c r="D13" s="2" t="s">
        <v>139</v>
      </c>
      <c r="F13" s="4" t="s">
        <v>140</v>
      </c>
      <c r="I13" s="3">
        <v>35120</v>
      </c>
      <c r="J13" t="s">
        <v>141</v>
      </c>
      <c r="K13" t="s">
        <v>142</v>
      </c>
      <c r="L13" t="s">
        <v>143</v>
      </c>
      <c r="M13" t="s">
        <v>144</v>
      </c>
      <c r="N13" s="5">
        <v>20697</v>
      </c>
      <c r="O13" t="s">
        <v>145</v>
      </c>
      <c r="Q13" t="s">
        <v>39</v>
      </c>
      <c r="R13">
        <v>4</v>
      </c>
      <c r="S13" s="2" t="s">
        <v>85</v>
      </c>
      <c r="T13" t="s">
        <v>19</v>
      </c>
      <c r="U13" s="4" t="s">
        <v>146</v>
      </c>
      <c r="V13" s="6">
        <f t="shared" si="0"/>
        <v>67.243835616438361</v>
      </c>
      <c r="W13">
        <v>35120</v>
      </c>
      <c r="X13" t="s">
        <v>147</v>
      </c>
      <c r="Y13">
        <v>4</v>
      </c>
    </row>
    <row r="14" spans="1:27" hidden="1" x14ac:dyDescent="0.3">
      <c r="A14" t="s">
        <v>148</v>
      </c>
      <c r="B14" s="6">
        <f t="shared" ref="B14:B19" si="2">VALUE(RIGHT(A14,5))</f>
        <v>760</v>
      </c>
      <c r="C14" s="7" t="s">
        <v>149</v>
      </c>
      <c r="D14" s="2" t="s">
        <v>150</v>
      </c>
      <c r="E14" t="s">
        <v>151</v>
      </c>
      <c r="F14" s="4" t="s">
        <v>152</v>
      </c>
      <c r="I14" s="3">
        <v>35750</v>
      </c>
      <c r="J14" t="s">
        <v>153</v>
      </c>
      <c r="K14" t="s">
        <v>154</v>
      </c>
      <c r="N14" s="5">
        <v>12180</v>
      </c>
      <c r="Q14" t="s">
        <v>39</v>
      </c>
      <c r="R14">
        <v>3</v>
      </c>
      <c r="S14" s="2" t="s">
        <v>32</v>
      </c>
      <c r="T14" t="s">
        <v>19</v>
      </c>
      <c r="U14" t="s">
        <v>155</v>
      </c>
      <c r="V14" s="6">
        <f t="shared" si="0"/>
        <v>90.578082191780823</v>
      </c>
      <c r="W14">
        <v>35120</v>
      </c>
      <c r="X14" t="s">
        <v>156</v>
      </c>
      <c r="Y14">
        <v>4</v>
      </c>
    </row>
    <row r="15" spans="1:27" hidden="1" x14ac:dyDescent="0.3">
      <c r="A15" t="s">
        <v>157</v>
      </c>
      <c r="B15" s="6">
        <f t="shared" si="2"/>
        <v>1079</v>
      </c>
      <c r="C15" s="10" t="s">
        <v>158</v>
      </c>
      <c r="D15" s="2" t="s">
        <v>159</v>
      </c>
      <c r="F15" s="4" t="s">
        <v>160</v>
      </c>
      <c r="I15" s="3">
        <v>35760</v>
      </c>
      <c r="J15" t="s">
        <v>161</v>
      </c>
      <c r="K15" t="s">
        <v>162</v>
      </c>
      <c r="M15" s="12" t="s">
        <v>163</v>
      </c>
      <c r="N15" s="5">
        <v>12609</v>
      </c>
      <c r="O15" t="s">
        <v>164</v>
      </c>
      <c r="Q15" t="s">
        <v>39</v>
      </c>
      <c r="R15">
        <v>3</v>
      </c>
      <c r="S15" s="2" t="s">
        <v>32</v>
      </c>
      <c r="T15" t="s">
        <v>19</v>
      </c>
      <c r="U15" t="s">
        <v>155</v>
      </c>
      <c r="V15" s="6">
        <f t="shared" si="0"/>
        <v>89.402739726027391</v>
      </c>
      <c r="W15">
        <v>35120</v>
      </c>
      <c r="X15" t="s">
        <v>165</v>
      </c>
      <c r="Y15">
        <v>4</v>
      </c>
    </row>
    <row r="16" spans="1:27" x14ac:dyDescent="0.3">
      <c r="A16" t="s">
        <v>166</v>
      </c>
      <c r="B16" s="6">
        <f t="shared" si="2"/>
        <v>1074</v>
      </c>
      <c r="C16" s="7" t="s">
        <v>158</v>
      </c>
      <c r="D16" s="2" t="s">
        <v>167</v>
      </c>
      <c r="F16" s="4" t="s">
        <v>168</v>
      </c>
      <c r="I16" s="3">
        <v>35114</v>
      </c>
      <c r="J16" t="s">
        <v>169</v>
      </c>
      <c r="K16" t="s">
        <v>170</v>
      </c>
      <c r="L16" t="s">
        <v>171</v>
      </c>
      <c r="M16" s="12" t="s">
        <v>172</v>
      </c>
      <c r="N16" s="5">
        <v>17700</v>
      </c>
      <c r="O16" t="s">
        <v>173</v>
      </c>
      <c r="Q16" t="s">
        <v>174</v>
      </c>
      <c r="R16">
        <v>4</v>
      </c>
      <c r="S16" s="2" t="s">
        <v>85</v>
      </c>
      <c r="T16" t="s">
        <v>19</v>
      </c>
      <c r="U16" t="s">
        <v>175</v>
      </c>
      <c r="V16" s="6">
        <f t="shared" si="0"/>
        <v>75.454794520547949</v>
      </c>
      <c r="W16">
        <v>35120</v>
      </c>
      <c r="X16" t="s">
        <v>176</v>
      </c>
      <c r="Y16">
        <v>4</v>
      </c>
    </row>
    <row r="17" spans="1:27" hidden="1" x14ac:dyDescent="0.3">
      <c r="A17" t="s">
        <v>177</v>
      </c>
      <c r="B17" s="6">
        <f t="shared" si="2"/>
        <v>838</v>
      </c>
      <c r="C17" s="7" t="s">
        <v>178</v>
      </c>
      <c r="D17" s="2" t="s">
        <v>179</v>
      </c>
      <c r="E17" t="s">
        <v>178</v>
      </c>
      <c r="F17" s="4" t="s">
        <v>180</v>
      </c>
      <c r="I17" s="3">
        <v>35000</v>
      </c>
      <c r="J17" t="s">
        <v>26</v>
      </c>
      <c r="K17" t="s">
        <v>181</v>
      </c>
      <c r="L17" t="s">
        <v>182</v>
      </c>
      <c r="M17" t="s">
        <v>183</v>
      </c>
      <c r="N17" s="5">
        <v>16215</v>
      </c>
      <c r="O17" t="s">
        <v>184</v>
      </c>
      <c r="Q17" t="s">
        <v>39</v>
      </c>
      <c r="R17">
        <v>3</v>
      </c>
      <c r="S17" s="2" t="s">
        <v>32</v>
      </c>
      <c r="T17" t="s">
        <v>19</v>
      </c>
      <c r="U17" t="s">
        <v>185</v>
      </c>
      <c r="V17" s="6">
        <f t="shared" si="0"/>
        <v>79.523287671232879</v>
      </c>
      <c r="W17">
        <v>35120</v>
      </c>
      <c r="X17" t="s">
        <v>186</v>
      </c>
      <c r="Y17">
        <v>4</v>
      </c>
    </row>
    <row r="18" spans="1:27" x14ac:dyDescent="0.3">
      <c r="A18" t="s">
        <v>187</v>
      </c>
      <c r="B18" s="6">
        <f t="shared" si="2"/>
        <v>1062</v>
      </c>
      <c r="C18" s="10" t="s">
        <v>188</v>
      </c>
      <c r="D18" s="2" t="s">
        <v>189</v>
      </c>
      <c r="F18" s="4" t="s">
        <v>190</v>
      </c>
      <c r="I18" s="3">
        <v>35400</v>
      </c>
      <c r="J18" t="s">
        <v>92</v>
      </c>
      <c r="L18" t="s">
        <v>191</v>
      </c>
      <c r="M18" t="s">
        <v>192</v>
      </c>
      <c r="N18" s="5">
        <v>17737</v>
      </c>
      <c r="O18" t="s">
        <v>193</v>
      </c>
      <c r="P18" t="s">
        <v>194</v>
      </c>
      <c r="Q18" t="s">
        <v>174</v>
      </c>
      <c r="R18">
        <v>4</v>
      </c>
      <c r="S18" s="2" t="s">
        <v>85</v>
      </c>
      <c r="T18" t="s">
        <v>19</v>
      </c>
      <c r="U18" t="s">
        <v>195</v>
      </c>
      <c r="V18" s="6">
        <f t="shared" si="0"/>
        <v>75.353424657534248</v>
      </c>
      <c r="W18">
        <v>35130</v>
      </c>
      <c r="X18" t="s">
        <v>196</v>
      </c>
      <c r="Y18">
        <v>1</v>
      </c>
    </row>
    <row r="19" spans="1:27" hidden="1" x14ac:dyDescent="0.3">
      <c r="A19" t="s">
        <v>197</v>
      </c>
      <c r="B19" s="6">
        <f t="shared" si="2"/>
        <v>1061</v>
      </c>
      <c r="C19" s="1" t="s">
        <v>198</v>
      </c>
      <c r="D19" s="2" t="s">
        <v>199</v>
      </c>
      <c r="F19" s="4" t="s">
        <v>200</v>
      </c>
      <c r="I19" s="3">
        <v>35590</v>
      </c>
      <c r="J19" t="s">
        <v>201</v>
      </c>
      <c r="K19" t="s">
        <v>202</v>
      </c>
      <c r="L19" t="s">
        <v>203</v>
      </c>
      <c r="M19" t="s">
        <v>204</v>
      </c>
      <c r="N19" s="5">
        <v>19306</v>
      </c>
      <c r="O19" t="s">
        <v>205</v>
      </c>
      <c r="Q19" t="s">
        <v>39</v>
      </c>
      <c r="R19">
        <v>3</v>
      </c>
      <c r="S19" s="2" t="s">
        <v>32</v>
      </c>
      <c r="T19" t="s">
        <v>19</v>
      </c>
      <c r="U19" t="s">
        <v>206</v>
      </c>
      <c r="V19" s="6">
        <f t="shared" si="0"/>
        <v>71.054794520547944</v>
      </c>
      <c r="W19">
        <v>35130</v>
      </c>
      <c r="X19" t="s">
        <v>207</v>
      </c>
      <c r="Y19">
        <v>1</v>
      </c>
    </row>
    <row r="20" spans="1:27" x14ac:dyDescent="0.3">
      <c r="A20" t="s">
        <v>208</v>
      </c>
      <c r="B20" s="13">
        <f>+B385+1</f>
        <v>1</v>
      </c>
      <c r="C20" s="14" t="s">
        <v>209</v>
      </c>
      <c r="D20" s="15" t="s">
        <v>210</v>
      </c>
      <c r="E20" s="16"/>
      <c r="F20" s="16"/>
      <c r="G20" s="16"/>
      <c r="H20" s="16"/>
      <c r="I20" s="17">
        <v>35350</v>
      </c>
      <c r="J20" s="16" t="s">
        <v>211</v>
      </c>
      <c r="K20" s="16"/>
      <c r="L20" s="16"/>
      <c r="M20" s="16" t="s">
        <v>212</v>
      </c>
      <c r="N20" s="16" t="s">
        <v>213</v>
      </c>
      <c r="O20" s="16" t="s">
        <v>214</v>
      </c>
      <c r="P20" s="16"/>
      <c r="Q20" s="16" t="s">
        <v>39</v>
      </c>
      <c r="R20" s="16">
        <v>4</v>
      </c>
      <c r="S20" s="15" t="s">
        <v>85</v>
      </c>
      <c r="T20" s="16"/>
      <c r="U20" s="16" t="s">
        <v>215</v>
      </c>
      <c r="V20" s="13"/>
      <c r="W20" s="16">
        <v>35130</v>
      </c>
      <c r="X20" s="16" t="s">
        <v>216</v>
      </c>
      <c r="Y20" s="16">
        <v>1</v>
      </c>
      <c r="Z20" s="16"/>
    </row>
    <row r="21" spans="1:27" hidden="1" x14ac:dyDescent="0.3">
      <c r="A21" t="s">
        <v>217</v>
      </c>
      <c r="B21" s="6">
        <f>VALUE(RIGHT(A21,5))</f>
        <v>1030</v>
      </c>
      <c r="C21" s="7" t="s">
        <v>209</v>
      </c>
      <c r="D21" s="2" t="s">
        <v>218</v>
      </c>
      <c r="F21" s="4" t="s">
        <v>219</v>
      </c>
      <c r="I21" s="3">
        <v>35510</v>
      </c>
      <c r="J21" t="s">
        <v>47</v>
      </c>
      <c r="K21" t="s">
        <v>220</v>
      </c>
      <c r="L21" t="s">
        <v>221</v>
      </c>
      <c r="M21" t="s">
        <v>222</v>
      </c>
      <c r="N21" s="5">
        <v>16775</v>
      </c>
      <c r="O21" t="s">
        <v>223</v>
      </c>
      <c r="Q21" t="s">
        <v>174</v>
      </c>
      <c r="R21">
        <v>3</v>
      </c>
      <c r="S21" s="2" t="s">
        <v>32</v>
      </c>
      <c r="T21" t="s">
        <v>19</v>
      </c>
      <c r="U21" t="s">
        <v>155</v>
      </c>
      <c r="V21" s="6">
        <f>( $Z$1-N21)/365</f>
        <v>77.989041095890414</v>
      </c>
      <c r="W21">
        <v>35130</v>
      </c>
      <c r="X21" t="s">
        <v>224</v>
      </c>
      <c r="Y21">
        <v>1</v>
      </c>
    </row>
    <row r="22" spans="1:27" s="16" customFormat="1" ht="16.2" x14ac:dyDescent="0.3">
      <c r="A22" s="16" t="s">
        <v>225</v>
      </c>
      <c r="B22" s="6">
        <f>VALUE(RIGHT(A22,5))</f>
        <v>1029</v>
      </c>
      <c r="C22" s="1" t="s">
        <v>226</v>
      </c>
      <c r="D22" s="2" t="s">
        <v>227</v>
      </c>
      <c r="E22"/>
      <c r="F22" s="4" t="s">
        <v>228</v>
      </c>
      <c r="G22"/>
      <c r="H22"/>
      <c r="I22" s="3">
        <v>35350</v>
      </c>
      <c r="J22" t="s">
        <v>229</v>
      </c>
      <c r="K22"/>
      <c r="L22" t="s">
        <v>230</v>
      </c>
      <c r="M22" t="s">
        <v>231</v>
      </c>
      <c r="N22" s="5">
        <v>18180</v>
      </c>
      <c r="O22" t="s">
        <v>232</v>
      </c>
      <c r="P22"/>
      <c r="Q22" t="s">
        <v>174</v>
      </c>
      <c r="R22">
        <v>4</v>
      </c>
      <c r="S22" s="2" t="s">
        <v>85</v>
      </c>
      <c r="T22" t="s">
        <v>19</v>
      </c>
      <c r="U22" s="18" t="s">
        <v>233</v>
      </c>
      <c r="V22" s="6">
        <f>( $Z$1-N22)/365</f>
        <v>74.139726027397259</v>
      </c>
      <c r="W22">
        <v>35130</v>
      </c>
      <c r="X22" t="s">
        <v>234</v>
      </c>
      <c r="Y22">
        <v>1</v>
      </c>
      <c r="Z22"/>
    </row>
    <row r="23" spans="1:27" hidden="1" x14ac:dyDescent="0.3">
      <c r="A23" t="s">
        <v>235</v>
      </c>
      <c r="B23" s="6">
        <f>VALUE(RIGHT(A23,5))</f>
        <v>794</v>
      </c>
      <c r="C23" s="10" t="s">
        <v>236</v>
      </c>
      <c r="D23" s="2" t="s">
        <v>237</v>
      </c>
      <c r="E23" t="s">
        <v>238</v>
      </c>
      <c r="F23" s="4" t="s">
        <v>239</v>
      </c>
      <c r="I23" s="3">
        <v>35000</v>
      </c>
      <c r="J23" t="s">
        <v>26</v>
      </c>
      <c r="K23" t="s">
        <v>240</v>
      </c>
      <c r="M23" t="s">
        <v>241</v>
      </c>
      <c r="N23" s="5">
        <v>16327</v>
      </c>
      <c r="O23" t="s">
        <v>242</v>
      </c>
      <c r="P23" t="s">
        <v>243</v>
      </c>
      <c r="Q23" t="s">
        <v>39</v>
      </c>
      <c r="R23">
        <v>3</v>
      </c>
      <c r="S23" s="2" t="s">
        <v>32</v>
      </c>
      <c r="T23" t="s">
        <v>19</v>
      </c>
      <c r="U23" t="s">
        <v>155</v>
      </c>
      <c r="V23" s="6">
        <f>( $Z$1-N23)/365</f>
        <v>79.216438356164389</v>
      </c>
      <c r="W23">
        <v>35130</v>
      </c>
      <c r="X23" t="s">
        <v>244</v>
      </c>
      <c r="Y23">
        <v>1</v>
      </c>
    </row>
    <row r="24" spans="1:27" hidden="1" x14ac:dyDescent="0.3">
      <c r="A24" t="s">
        <v>245</v>
      </c>
      <c r="B24" s="6">
        <v>368</v>
      </c>
      <c r="C24" s="8" t="s">
        <v>246</v>
      </c>
      <c r="D24" s="2" t="s">
        <v>247</v>
      </c>
      <c r="F24" s="4" t="s">
        <v>248</v>
      </c>
      <c r="I24" s="3">
        <v>35200</v>
      </c>
      <c r="J24" t="s">
        <v>26</v>
      </c>
      <c r="K24" t="s">
        <v>249</v>
      </c>
      <c r="N24" s="5">
        <v>7372</v>
      </c>
      <c r="Q24" t="s">
        <v>39</v>
      </c>
      <c r="R24">
        <v>3</v>
      </c>
      <c r="S24" s="2" t="s">
        <v>32</v>
      </c>
      <c r="T24" t="s">
        <v>19</v>
      </c>
      <c r="U24" t="s">
        <v>155</v>
      </c>
      <c r="V24" s="6">
        <f>( $Z$1-N24)/365</f>
        <v>103.75068493150685</v>
      </c>
      <c r="W24">
        <v>35130</v>
      </c>
      <c r="X24" t="s">
        <v>250</v>
      </c>
      <c r="Y24">
        <v>1</v>
      </c>
    </row>
    <row r="25" spans="1:27" hidden="1" x14ac:dyDescent="0.3">
      <c r="A25" t="s">
        <v>251</v>
      </c>
      <c r="B25" s="6">
        <v>1109</v>
      </c>
      <c r="C25" s="8" t="s">
        <v>252</v>
      </c>
      <c r="D25" s="2" t="s">
        <v>253</v>
      </c>
      <c r="F25" s="19" t="s">
        <v>254</v>
      </c>
      <c r="I25" s="3">
        <v>36860</v>
      </c>
      <c r="J25" s="19" t="s">
        <v>255</v>
      </c>
      <c r="L25" s="19" t="s">
        <v>256</v>
      </c>
      <c r="M25" s="20" t="s">
        <v>257</v>
      </c>
      <c r="N25" s="5"/>
      <c r="Q25" t="s">
        <v>39</v>
      </c>
      <c r="R25" s="19">
        <v>2</v>
      </c>
      <c r="S25" s="2" t="s">
        <v>258</v>
      </c>
      <c r="U25" s="21"/>
      <c r="V25" s="6"/>
    </row>
    <row r="26" spans="1:27" hidden="1" x14ac:dyDescent="0.3">
      <c r="A26" t="s">
        <v>259</v>
      </c>
      <c r="B26" s="6">
        <f>VALUE(RIGHT(A26,5))</f>
        <v>979</v>
      </c>
      <c r="C26" s="10" t="s">
        <v>260</v>
      </c>
      <c r="D26" s="2" t="s">
        <v>261</v>
      </c>
      <c r="F26" s="4" t="s">
        <v>262</v>
      </c>
      <c r="I26" s="3">
        <v>56430</v>
      </c>
      <c r="J26" t="s">
        <v>263</v>
      </c>
      <c r="N26" s="5">
        <v>1945</v>
      </c>
      <c r="O26" t="s">
        <v>155</v>
      </c>
      <c r="Q26" t="s">
        <v>39</v>
      </c>
      <c r="R26">
        <v>1</v>
      </c>
      <c r="S26" s="2" t="s">
        <v>40</v>
      </c>
      <c r="T26" t="s">
        <v>19</v>
      </c>
      <c r="U26" t="s">
        <v>155</v>
      </c>
      <c r="V26" s="6">
        <f t="shared" ref="V26:V60" si="3">( $Z$1-N26)/365</f>
        <v>118.61917808219178</v>
      </c>
      <c r="W26">
        <v>35130</v>
      </c>
      <c r="X26" t="s">
        <v>264</v>
      </c>
      <c r="Y26">
        <v>1</v>
      </c>
      <c r="AA26" t="s">
        <v>40</v>
      </c>
    </row>
    <row r="27" spans="1:27" hidden="1" x14ac:dyDescent="0.3">
      <c r="A27" t="s">
        <v>265</v>
      </c>
      <c r="B27" s="6">
        <f>VALUE(RIGHT(A27,5))</f>
        <v>879</v>
      </c>
      <c r="C27" s="7" t="s">
        <v>266</v>
      </c>
      <c r="D27" s="2" t="s">
        <v>267</v>
      </c>
      <c r="E27" t="s">
        <v>268</v>
      </c>
      <c r="F27" s="4" t="s">
        <v>269</v>
      </c>
      <c r="I27" s="3">
        <v>35700</v>
      </c>
      <c r="J27" t="s">
        <v>26</v>
      </c>
      <c r="K27" t="s">
        <v>270</v>
      </c>
      <c r="N27" s="5">
        <v>13213</v>
      </c>
      <c r="O27" t="s">
        <v>271</v>
      </c>
      <c r="P27" t="s">
        <v>272</v>
      </c>
      <c r="Q27" t="s">
        <v>31</v>
      </c>
      <c r="R27">
        <v>3</v>
      </c>
      <c r="S27" s="2" t="s">
        <v>32</v>
      </c>
      <c r="T27" t="s">
        <v>19</v>
      </c>
      <c r="U27" s="4" t="s">
        <v>273</v>
      </c>
      <c r="V27" s="6">
        <f t="shared" si="3"/>
        <v>87.747945205479454</v>
      </c>
      <c r="W27">
        <v>35130</v>
      </c>
      <c r="X27" t="s">
        <v>274</v>
      </c>
      <c r="Y27">
        <v>1</v>
      </c>
      <c r="AA27" t="s">
        <v>32</v>
      </c>
    </row>
    <row r="28" spans="1:27" x14ac:dyDescent="0.3">
      <c r="A28" t="s">
        <v>275</v>
      </c>
      <c r="B28" s="9">
        <v>1104</v>
      </c>
      <c r="C28" s="22" t="s">
        <v>276</v>
      </c>
      <c r="D28" s="23" t="s">
        <v>277</v>
      </c>
      <c r="E28" s="9"/>
      <c r="F28" s="9" t="s">
        <v>278</v>
      </c>
      <c r="G28" s="9"/>
      <c r="H28" s="9"/>
      <c r="I28" s="24">
        <v>35400</v>
      </c>
      <c r="J28" s="9" t="s">
        <v>92</v>
      </c>
      <c r="K28" s="9"/>
      <c r="L28" s="9" t="s">
        <v>279</v>
      </c>
      <c r="M28" s="9" t="s">
        <v>280</v>
      </c>
      <c r="N28" s="25">
        <v>22647</v>
      </c>
      <c r="O28" s="9" t="s">
        <v>281</v>
      </c>
      <c r="P28" s="9"/>
      <c r="Q28" s="9" t="s">
        <v>39</v>
      </c>
      <c r="R28" s="9">
        <v>4</v>
      </c>
      <c r="S28" s="23" t="s">
        <v>85</v>
      </c>
      <c r="T28" s="9"/>
      <c r="U28" s="9" t="s">
        <v>282</v>
      </c>
      <c r="V28" s="26">
        <f t="shared" si="3"/>
        <v>61.901369863013699</v>
      </c>
      <c r="W28" s="9">
        <v>35350</v>
      </c>
      <c r="X28" s="9" t="s">
        <v>80</v>
      </c>
      <c r="Y28" s="9">
        <v>4</v>
      </c>
      <c r="Z28" s="9"/>
      <c r="AA28" t="s">
        <v>32</v>
      </c>
    </row>
    <row r="29" spans="1:27" hidden="1" x14ac:dyDescent="0.3">
      <c r="A29" t="s">
        <v>283</v>
      </c>
      <c r="B29" s="6">
        <f>VALUE(RIGHT(A29,5))</f>
        <v>958</v>
      </c>
      <c r="C29" s="7" t="s">
        <v>284</v>
      </c>
      <c r="D29" s="2" t="s">
        <v>285</v>
      </c>
      <c r="F29" s="4" t="s">
        <v>286</v>
      </c>
      <c r="I29" s="3">
        <v>56380</v>
      </c>
      <c r="J29" t="s">
        <v>287</v>
      </c>
      <c r="L29" t="s">
        <v>288</v>
      </c>
      <c r="M29" t="s">
        <v>289</v>
      </c>
      <c r="N29" s="5">
        <v>17820</v>
      </c>
      <c r="O29" t="s">
        <v>290</v>
      </c>
      <c r="Q29" t="s">
        <v>39</v>
      </c>
      <c r="R29">
        <v>1</v>
      </c>
      <c r="S29" s="2" t="s">
        <v>40</v>
      </c>
      <c r="T29" t="s">
        <v>19</v>
      </c>
      <c r="U29" s="4" t="s">
        <v>291</v>
      </c>
      <c r="V29" s="6">
        <f t="shared" si="3"/>
        <v>75.126027397260273</v>
      </c>
      <c r="W29">
        <v>35131</v>
      </c>
      <c r="X29" t="s">
        <v>292</v>
      </c>
      <c r="Y29">
        <v>3</v>
      </c>
      <c r="AA29" t="s">
        <v>32</v>
      </c>
    </row>
    <row r="30" spans="1:27" hidden="1" x14ac:dyDescent="0.3">
      <c r="A30" t="s">
        <v>293</v>
      </c>
      <c r="B30" s="6">
        <f>VALUE(RIGHT(A30,5))</f>
        <v>859</v>
      </c>
      <c r="C30" s="8" t="s">
        <v>294</v>
      </c>
      <c r="D30" s="2" t="s">
        <v>295</v>
      </c>
      <c r="F30" s="4" t="s">
        <v>296</v>
      </c>
      <c r="I30" s="3">
        <v>35340</v>
      </c>
      <c r="J30" t="s">
        <v>297</v>
      </c>
      <c r="L30" t="s">
        <v>298</v>
      </c>
      <c r="M30" t="s">
        <v>299</v>
      </c>
      <c r="N30" s="5">
        <v>19209</v>
      </c>
      <c r="O30" t="s">
        <v>113</v>
      </c>
      <c r="Q30" t="s">
        <v>174</v>
      </c>
      <c r="R30">
        <v>3</v>
      </c>
      <c r="S30" s="2" t="s">
        <v>32</v>
      </c>
      <c r="T30" t="s">
        <v>19</v>
      </c>
      <c r="U30" s="4" t="s">
        <v>300</v>
      </c>
      <c r="V30" s="6">
        <f t="shared" si="3"/>
        <v>71.320547945205476</v>
      </c>
      <c r="W30">
        <v>35131</v>
      </c>
      <c r="X30" t="s">
        <v>301</v>
      </c>
      <c r="Y30">
        <v>3</v>
      </c>
      <c r="AA30" t="s">
        <v>40</v>
      </c>
    </row>
    <row r="31" spans="1:27" hidden="1" x14ac:dyDescent="0.3">
      <c r="A31" t="s">
        <v>302</v>
      </c>
      <c r="B31" s="6">
        <v>794</v>
      </c>
      <c r="C31" s="8" t="s">
        <v>303</v>
      </c>
      <c r="D31" s="2" t="s">
        <v>304</v>
      </c>
      <c r="E31" t="s">
        <v>305</v>
      </c>
      <c r="F31" s="4" t="s">
        <v>306</v>
      </c>
      <c r="I31" s="3">
        <v>35210</v>
      </c>
      <c r="J31" t="s">
        <v>307</v>
      </c>
      <c r="K31" t="s">
        <v>308</v>
      </c>
      <c r="L31" t="s">
        <v>309</v>
      </c>
      <c r="M31" t="s">
        <v>310</v>
      </c>
      <c r="N31" s="5">
        <v>18795</v>
      </c>
      <c r="O31" t="s">
        <v>311</v>
      </c>
      <c r="Q31" t="s">
        <v>39</v>
      </c>
      <c r="R31">
        <v>1</v>
      </c>
      <c r="S31" s="2" t="s">
        <v>40</v>
      </c>
      <c r="T31" t="s">
        <v>19</v>
      </c>
      <c r="U31" s="21" t="s">
        <v>312</v>
      </c>
      <c r="V31" s="6">
        <f t="shared" si="3"/>
        <v>72.454794520547949</v>
      </c>
      <c r="W31">
        <v>35132</v>
      </c>
      <c r="X31" t="s">
        <v>313</v>
      </c>
      <c r="Y31">
        <v>3</v>
      </c>
      <c r="AA31" t="s">
        <v>40</v>
      </c>
    </row>
    <row r="32" spans="1:27" hidden="1" x14ac:dyDescent="0.3">
      <c r="A32" t="s">
        <v>314</v>
      </c>
      <c r="B32" s="6">
        <f t="shared" ref="B32:B38" si="4">VALUE(RIGHT(A32,5))</f>
        <v>1026</v>
      </c>
      <c r="C32" s="7" t="s">
        <v>315</v>
      </c>
      <c r="D32" s="2" t="s">
        <v>316</v>
      </c>
      <c r="F32" s="4" t="s">
        <v>317</v>
      </c>
      <c r="I32" s="3">
        <v>35200</v>
      </c>
      <c r="J32" t="s">
        <v>26</v>
      </c>
      <c r="K32" t="s">
        <v>318</v>
      </c>
      <c r="L32" t="s">
        <v>319</v>
      </c>
      <c r="N32" s="5">
        <v>14872</v>
      </c>
      <c r="O32" t="s">
        <v>320</v>
      </c>
      <c r="Q32" t="s">
        <v>39</v>
      </c>
      <c r="R32">
        <v>3</v>
      </c>
      <c r="S32" s="2" t="s">
        <v>32</v>
      </c>
      <c r="T32" t="s">
        <v>19</v>
      </c>
      <c r="U32" s="4" t="s">
        <v>321</v>
      </c>
      <c r="V32" s="6">
        <f t="shared" si="3"/>
        <v>83.202739726027403</v>
      </c>
      <c r="W32">
        <v>35133</v>
      </c>
      <c r="X32" t="s">
        <v>322</v>
      </c>
      <c r="Y32">
        <v>1</v>
      </c>
      <c r="AA32" t="s">
        <v>40</v>
      </c>
    </row>
    <row r="33" spans="1:25" hidden="1" x14ac:dyDescent="0.3">
      <c r="A33" t="s">
        <v>323</v>
      </c>
      <c r="B33" s="6">
        <f t="shared" si="4"/>
        <v>1081</v>
      </c>
      <c r="C33" s="1" t="s">
        <v>324</v>
      </c>
      <c r="D33" s="2" t="s">
        <v>325</v>
      </c>
      <c r="F33" s="4" t="s">
        <v>326</v>
      </c>
      <c r="I33" s="3">
        <v>35850</v>
      </c>
      <c r="J33" t="s">
        <v>327</v>
      </c>
      <c r="L33" t="s">
        <v>328</v>
      </c>
      <c r="M33" t="s">
        <v>329</v>
      </c>
      <c r="N33" s="5">
        <v>19852</v>
      </c>
      <c r="O33" t="s">
        <v>330</v>
      </c>
      <c r="Q33" t="s">
        <v>39</v>
      </c>
      <c r="R33">
        <v>3</v>
      </c>
      <c r="S33" s="2" t="s">
        <v>32</v>
      </c>
      <c r="T33" t="s">
        <v>19</v>
      </c>
      <c r="U33" s="4" t="s">
        <v>331</v>
      </c>
      <c r="V33" s="6">
        <f t="shared" si="3"/>
        <v>69.558904109589037</v>
      </c>
      <c r="W33">
        <v>35133</v>
      </c>
      <c r="X33" t="s">
        <v>332</v>
      </c>
      <c r="Y33">
        <v>1</v>
      </c>
    </row>
    <row r="34" spans="1:25" hidden="1" x14ac:dyDescent="0.3">
      <c r="A34" t="s">
        <v>333</v>
      </c>
      <c r="B34" s="6">
        <f t="shared" si="4"/>
        <v>1078</v>
      </c>
      <c r="C34" s="7" t="s">
        <v>334</v>
      </c>
      <c r="D34" s="2" t="s">
        <v>335</v>
      </c>
      <c r="E34" t="s">
        <v>336</v>
      </c>
      <c r="F34" s="4" t="s">
        <v>337</v>
      </c>
      <c r="I34" s="3">
        <v>35700</v>
      </c>
      <c r="J34" t="s">
        <v>26</v>
      </c>
      <c r="L34" t="s">
        <v>338</v>
      </c>
      <c r="M34" t="s">
        <v>339</v>
      </c>
      <c r="N34" s="5">
        <v>20212</v>
      </c>
      <c r="O34" t="s">
        <v>340</v>
      </c>
      <c r="P34" t="s">
        <v>341</v>
      </c>
      <c r="Q34" t="s">
        <v>174</v>
      </c>
      <c r="R34">
        <v>3</v>
      </c>
      <c r="S34" s="2" t="s">
        <v>32</v>
      </c>
      <c r="T34" t="s">
        <v>19</v>
      </c>
      <c r="U34" s="4" t="s">
        <v>342</v>
      </c>
      <c r="V34" s="6">
        <f t="shared" si="3"/>
        <v>68.572602739726022</v>
      </c>
      <c r="W34">
        <v>35133</v>
      </c>
      <c r="X34" t="s">
        <v>343</v>
      </c>
      <c r="Y34">
        <v>1</v>
      </c>
    </row>
    <row r="35" spans="1:25" x14ac:dyDescent="0.3">
      <c r="A35" t="s">
        <v>344</v>
      </c>
      <c r="B35" s="6">
        <f t="shared" si="4"/>
        <v>929</v>
      </c>
      <c r="C35" s="10" t="s">
        <v>345</v>
      </c>
      <c r="D35" s="2" t="s">
        <v>346</v>
      </c>
      <c r="E35" t="s">
        <v>345</v>
      </c>
      <c r="F35" s="4" t="s">
        <v>347</v>
      </c>
      <c r="G35" t="s">
        <v>348</v>
      </c>
      <c r="I35" s="3">
        <v>35400</v>
      </c>
      <c r="J35" t="s">
        <v>92</v>
      </c>
      <c r="L35" t="s">
        <v>349</v>
      </c>
      <c r="M35" t="s">
        <v>350</v>
      </c>
      <c r="N35" s="5">
        <v>14600</v>
      </c>
      <c r="O35" t="s">
        <v>351</v>
      </c>
      <c r="Q35" t="s">
        <v>39</v>
      </c>
      <c r="R35">
        <v>4</v>
      </c>
      <c r="S35" s="2" t="s">
        <v>85</v>
      </c>
      <c r="T35" t="s">
        <v>19</v>
      </c>
      <c r="U35" s="4" t="s">
        <v>352</v>
      </c>
      <c r="V35" s="6">
        <f t="shared" si="3"/>
        <v>83.947945205479456</v>
      </c>
      <c r="W35">
        <v>35133</v>
      </c>
      <c r="X35" t="s">
        <v>353</v>
      </c>
      <c r="Y35">
        <v>1</v>
      </c>
    </row>
    <row r="36" spans="1:25" x14ac:dyDescent="0.3">
      <c r="A36" t="s">
        <v>354</v>
      </c>
      <c r="B36" s="6">
        <f t="shared" si="4"/>
        <v>1059</v>
      </c>
      <c r="C36" s="10" t="s">
        <v>355</v>
      </c>
      <c r="D36" s="2" t="s">
        <v>356</v>
      </c>
      <c r="F36" s="4" t="s">
        <v>357</v>
      </c>
      <c r="I36" s="3">
        <v>35800</v>
      </c>
      <c r="J36" t="s">
        <v>130</v>
      </c>
      <c r="K36" t="s">
        <v>358</v>
      </c>
      <c r="M36" s="27" t="s">
        <v>359</v>
      </c>
      <c r="N36" s="5">
        <v>14999</v>
      </c>
      <c r="O36" t="s">
        <v>360</v>
      </c>
      <c r="Q36" t="s">
        <v>39</v>
      </c>
      <c r="R36">
        <v>4</v>
      </c>
      <c r="S36" s="2" t="s">
        <v>85</v>
      </c>
      <c r="T36" t="s">
        <v>19</v>
      </c>
      <c r="U36" s="4" t="s">
        <v>361</v>
      </c>
      <c r="V36" s="6">
        <f t="shared" si="3"/>
        <v>82.854794520547941</v>
      </c>
      <c r="W36">
        <v>35133</v>
      </c>
      <c r="X36" t="s">
        <v>362</v>
      </c>
      <c r="Y36">
        <v>1</v>
      </c>
    </row>
    <row r="37" spans="1:25" x14ac:dyDescent="0.3">
      <c r="A37" t="s">
        <v>363</v>
      </c>
      <c r="B37" s="6">
        <f t="shared" si="4"/>
        <v>773</v>
      </c>
      <c r="C37" s="7" t="s">
        <v>364</v>
      </c>
      <c r="D37" s="2" t="s">
        <v>365</v>
      </c>
      <c r="F37" s="4" t="s">
        <v>366</v>
      </c>
      <c r="I37" s="3">
        <v>35400</v>
      </c>
      <c r="J37" t="s">
        <v>92</v>
      </c>
      <c r="K37" t="s">
        <v>367</v>
      </c>
      <c r="L37" t="s">
        <v>368</v>
      </c>
      <c r="M37" t="s">
        <v>369</v>
      </c>
      <c r="N37" s="5">
        <v>12955</v>
      </c>
      <c r="O37" t="s">
        <v>370</v>
      </c>
      <c r="Q37" t="s">
        <v>39</v>
      </c>
      <c r="R37">
        <v>4</v>
      </c>
      <c r="S37" s="2" t="s">
        <v>85</v>
      </c>
      <c r="T37" t="s">
        <v>19</v>
      </c>
      <c r="U37" s="4" t="s">
        <v>371</v>
      </c>
      <c r="V37" s="6">
        <f t="shared" si="3"/>
        <v>88.454794520547949</v>
      </c>
      <c r="W37">
        <v>35133</v>
      </c>
      <c r="X37" t="s">
        <v>372</v>
      </c>
      <c r="Y37">
        <v>1</v>
      </c>
    </row>
    <row r="38" spans="1:25" x14ac:dyDescent="0.3">
      <c r="A38" t="s">
        <v>373</v>
      </c>
      <c r="B38" s="6">
        <f t="shared" si="4"/>
        <v>561</v>
      </c>
      <c r="C38" s="10" t="s">
        <v>374</v>
      </c>
      <c r="D38" s="2" t="s">
        <v>375</v>
      </c>
      <c r="F38" s="4" t="s">
        <v>376</v>
      </c>
      <c r="I38" s="3">
        <v>35400</v>
      </c>
      <c r="J38" t="s">
        <v>92</v>
      </c>
      <c r="K38" t="s">
        <v>377</v>
      </c>
      <c r="L38" t="s">
        <v>378</v>
      </c>
      <c r="M38" t="s">
        <v>379</v>
      </c>
      <c r="N38" s="5">
        <v>15740</v>
      </c>
      <c r="O38" t="s">
        <v>380</v>
      </c>
      <c r="Q38" t="s">
        <v>39</v>
      </c>
      <c r="R38">
        <v>4</v>
      </c>
      <c r="S38" s="2" t="s">
        <v>85</v>
      </c>
      <c r="T38" t="s">
        <v>19</v>
      </c>
      <c r="U38" s="4" t="s">
        <v>381</v>
      </c>
      <c r="V38" s="6">
        <f t="shared" si="3"/>
        <v>80.824657534246569</v>
      </c>
      <c r="W38">
        <v>35133</v>
      </c>
      <c r="X38" t="s">
        <v>382</v>
      </c>
      <c r="Y38">
        <v>1</v>
      </c>
    </row>
    <row r="39" spans="1:25" hidden="1" x14ac:dyDescent="0.3">
      <c r="A39" t="s">
        <v>383</v>
      </c>
      <c r="B39" s="6">
        <v>282</v>
      </c>
      <c r="C39" s="8" t="s">
        <v>384</v>
      </c>
      <c r="D39" s="2" t="s">
        <v>385</v>
      </c>
      <c r="F39" s="4" t="s">
        <v>386</v>
      </c>
      <c r="G39" t="s">
        <v>387</v>
      </c>
      <c r="I39" s="3">
        <v>35380</v>
      </c>
      <c r="J39" t="s">
        <v>388</v>
      </c>
      <c r="L39" t="s">
        <v>389</v>
      </c>
      <c r="N39" s="5">
        <v>18158</v>
      </c>
      <c r="Q39" t="s">
        <v>39</v>
      </c>
      <c r="R39">
        <v>3</v>
      </c>
      <c r="S39" s="2" t="s">
        <v>32</v>
      </c>
      <c r="T39" t="s">
        <v>19</v>
      </c>
      <c r="U39" t="s">
        <v>390</v>
      </c>
      <c r="V39" s="6">
        <f t="shared" si="3"/>
        <v>74.2</v>
      </c>
      <c r="W39">
        <v>35133</v>
      </c>
      <c r="X39" t="s">
        <v>391</v>
      </c>
      <c r="Y39">
        <v>1</v>
      </c>
    </row>
    <row r="40" spans="1:25" hidden="1" x14ac:dyDescent="0.3">
      <c r="A40" t="s">
        <v>392</v>
      </c>
      <c r="B40" s="6">
        <f t="shared" ref="B40:B45" si="5">VALUE(RIGHT(A40,5))</f>
        <v>1037</v>
      </c>
      <c r="C40" s="8" t="s">
        <v>393</v>
      </c>
      <c r="D40" s="2" t="s">
        <v>394</v>
      </c>
      <c r="F40" s="4" t="s">
        <v>395</v>
      </c>
      <c r="I40" s="3">
        <v>35310</v>
      </c>
      <c r="J40" t="s">
        <v>396</v>
      </c>
      <c r="K40" t="s">
        <v>397</v>
      </c>
      <c r="L40" t="s">
        <v>398</v>
      </c>
      <c r="M40" s="12" t="s">
        <v>399</v>
      </c>
      <c r="N40" s="5">
        <v>18134</v>
      </c>
      <c r="O40" t="s">
        <v>400</v>
      </c>
      <c r="P40" t="s">
        <v>401</v>
      </c>
      <c r="Q40" t="s">
        <v>39</v>
      </c>
      <c r="R40">
        <v>3</v>
      </c>
      <c r="S40" s="2" t="s">
        <v>32</v>
      </c>
      <c r="T40" t="s">
        <v>19</v>
      </c>
      <c r="U40" s="4" t="s">
        <v>402</v>
      </c>
      <c r="V40" s="6">
        <f t="shared" si="3"/>
        <v>74.265753424657532</v>
      </c>
      <c r="W40">
        <v>35133</v>
      </c>
      <c r="X40" t="s">
        <v>403</v>
      </c>
      <c r="Y40">
        <v>1</v>
      </c>
    </row>
    <row r="41" spans="1:25" hidden="1" x14ac:dyDescent="0.3">
      <c r="A41" t="s">
        <v>404</v>
      </c>
      <c r="B41" s="6">
        <f t="shared" si="5"/>
        <v>1038</v>
      </c>
      <c r="C41" s="10" t="s">
        <v>405</v>
      </c>
      <c r="D41" s="2" t="s">
        <v>406</v>
      </c>
      <c r="F41" s="4" t="s">
        <v>407</v>
      </c>
      <c r="I41" s="3">
        <v>35520</v>
      </c>
      <c r="J41" t="s">
        <v>408</v>
      </c>
      <c r="K41" t="s">
        <v>409</v>
      </c>
      <c r="L41" t="s">
        <v>410</v>
      </c>
      <c r="M41" t="s">
        <v>411</v>
      </c>
      <c r="N41" s="5">
        <v>19698</v>
      </c>
      <c r="O41" t="s">
        <v>412</v>
      </c>
      <c r="Q41" t="s">
        <v>174</v>
      </c>
      <c r="R41">
        <v>3</v>
      </c>
      <c r="S41" s="2" t="s">
        <v>32</v>
      </c>
      <c r="T41" t="s">
        <v>19</v>
      </c>
      <c r="U41" s="4" t="s">
        <v>413</v>
      </c>
      <c r="V41" s="6">
        <f t="shared" si="3"/>
        <v>69.980821917808214</v>
      </c>
      <c r="W41">
        <v>35133</v>
      </c>
      <c r="X41" t="s">
        <v>414</v>
      </c>
      <c r="Y41">
        <v>1</v>
      </c>
    </row>
    <row r="42" spans="1:25" x14ac:dyDescent="0.3">
      <c r="A42" t="s">
        <v>415</v>
      </c>
      <c r="B42" s="6">
        <f t="shared" si="5"/>
        <v>1083</v>
      </c>
      <c r="C42" s="10" t="s">
        <v>416</v>
      </c>
      <c r="D42" s="2" t="s">
        <v>417</v>
      </c>
      <c r="F42" s="4" t="s">
        <v>418</v>
      </c>
      <c r="I42" s="3">
        <v>35400</v>
      </c>
      <c r="J42" t="s">
        <v>92</v>
      </c>
      <c r="L42" t="s">
        <v>213</v>
      </c>
      <c r="M42" t="s">
        <v>419</v>
      </c>
      <c r="N42" s="5">
        <v>25408</v>
      </c>
      <c r="O42" t="s">
        <v>420</v>
      </c>
      <c r="Q42" t="s">
        <v>39</v>
      </c>
      <c r="R42">
        <v>4</v>
      </c>
      <c r="S42" s="2" t="s">
        <v>85</v>
      </c>
      <c r="T42" t="s">
        <v>19</v>
      </c>
      <c r="U42" s="4" t="s">
        <v>421</v>
      </c>
      <c r="V42" s="6">
        <f t="shared" si="3"/>
        <v>54.336986301369862</v>
      </c>
      <c r="W42">
        <v>35133</v>
      </c>
      <c r="X42" t="s">
        <v>422</v>
      </c>
      <c r="Y42">
        <v>1</v>
      </c>
    </row>
    <row r="43" spans="1:25" hidden="1" x14ac:dyDescent="0.3">
      <c r="A43" t="s">
        <v>423</v>
      </c>
      <c r="B43" s="6">
        <f t="shared" si="5"/>
        <v>983</v>
      </c>
      <c r="C43" s="8" t="s">
        <v>424</v>
      </c>
      <c r="D43" s="2" t="s">
        <v>425</v>
      </c>
      <c r="F43" s="4" t="s">
        <v>426</v>
      </c>
      <c r="I43" s="3">
        <v>35000</v>
      </c>
      <c r="J43" t="s">
        <v>26</v>
      </c>
      <c r="L43" t="s">
        <v>427</v>
      </c>
      <c r="M43" t="s">
        <v>428</v>
      </c>
      <c r="N43" s="5">
        <v>16924</v>
      </c>
      <c r="O43" t="s">
        <v>429</v>
      </c>
      <c r="Q43" t="s">
        <v>114</v>
      </c>
      <c r="R43">
        <v>3</v>
      </c>
      <c r="S43" s="2" t="s">
        <v>32</v>
      </c>
      <c r="T43" t="s">
        <v>19</v>
      </c>
      <c r="U43" s="4" t="s">
        <v>430</v>
      </c>
      <c r="V43" s="6">
        <f t="shared" si="3"/>
        <v>77.580821917808223</v>
      </c>
      <c r="W43">
        <v>35133</v>
      </c>
      <c r="X43" t="s">
        <v>431</v>
      </c>
      <c r="Y43">
        <v>1</v>
      </c>
    </row>
    <row r="44" spans="1:25" hidden="1" x14ac:dyDescent="0.3">
      <c r="A44" t="s">
        <v>432</v>
      </c>
      <c r="B44" s="6">
        <f t="shared" si="5"/>
        <v>749</v>
      </c>
      <c r="C44" s="7" t="s">
        <v>433</v>
      </c>
      <c r="D44" s="2" t="s">
        <v>434</v>
      </c>
      <c r="E44" t="s">
        <v>433</v>
      </c>
      <c r="F44" s="4" t="s">
        <v>435</v>
      </c>
      <c r="I44" s="3">
        <v>35230</v>
      </c>
      <c r="J44" t="s">
        <v>436</v>
      </c>
      <c r="L44" t="s">
        <v>437</v>
      </c>
      <c r="M44" t="s">
        <v>438</v>
      </c>
      <c r="N44" s="5">
        <v>21948</v>
      </c>
      <c r="O44" t="s">
        <v>439</v>
      </c>
      <c r="Q44" t="s">
        <v>39</v>
      </c>
      <c r="R44">
        <v>3</v>
      </c>
      <c r="S44" s="2" t="s">
        <v>32</v>
      </c>
      <c r="T44" t="s">
        <v>19</v>
      </c>
      <c r="U44" s="4" t="s">
        <v>440</v>
      </c>
      <c r="V44" s="6">
        <f t="shared" si="3"/>
        <v>63.816438356164383</v>
      </c>
      <c r="W44">
        <v>35133</v>
      </c>
      <c r="X44" t="s">
        <v>441</v>
      </c>
      <c r="Y44">
        <v>1</v>
      </c>
    </row>
    <row r="45" spans="1:25" x14ac:dyDescent="0.3">
      <c r="A45" t="s">
        <v>442</v>
      </c>
      <c r="B45" s="6">
        <f t="shared" si="5"/>
        <v>1032</v>
      </c>
      <c r="C45" s="7" t="s">
        <v>443</v>
      </c>
      <c r="D45" s="2" t="s">
        <v>444</v>
      </c>
      <c r="F45" s="4" t="s">
        <v>445</v>
      </c>
      <c r="I45" s="3">
        <v>35400</v>
      </c>
      <c r="J45" t="s">
        <v>92</v>
      </c>
      <c r="K45" t="s">
        <v>446</v>
      </c>
      <c r="M45" t="s">
        <v>447</v>
      </c>
      <c r="N45" s="5">
        <v>16473</v>
      </c>
      <c r="O45" t="s">
        <v>448</v>
      </c>
      <c r="Q45" t="s">
        <v>174</v>
      </c>
      <c r="R45">
        <v>4</v>
      </c>
      <c r="S45" s="2" t="s">
        <v>85</v>
      </c>
      <c r="T45" t="s">
        <v>19</v>
      </c>
      <c r="U45" s="4" t="s">
        <v>449</v>
      </c>
      <c r="V45" s="6">
        <f t="shared" si="3"/>
        <v>78.816438356164383</v>
      </c>
      <c r="W45">
        <v>35133</v>
      </c>
      <c r="X45" t="s">
        <v>450</v>
      </c>
      <c r="Y45">
        <v>1</v>
      </c>
    </row>
    <row r="46" spans="1:25" x14ac:dyDescent="0.3">
      <c r="A46" t="s">
        <v>451</v>
      </c>
      <c r="B46" s="6">
        <v>923</v>
      </c>
      <c r="C46" s="8" t="s">
        <v>452</v>
      </c>
      <c r="D46" s="2" t="s">
        <v>453</v>
      </c>
      <c r="F46" s="4" t="s">
        <v>454</v>
      </c>
      <c r="G46" t="s">
        <v>455</v>
      </c>
      <c r="I46" s="3">
        <v>35800</v>
      </c>
      <c r="J46" t="s">
        <v>130</v>
      </c>
      <c r="K46" t="s">
        <v>456</v>
      </c>
      <c r="L46" t="s">
        <v>457</v>
      </c>
      <c r="M46" s="12" t="s">
        <v>458</v>
      </c>
      <c r="N46" s="5">
        <v>17178</v>
      </c>
      <c r="O46" t="s">
        <v>459</v>
      </c>
      <c r="Q46" t="s">
        <v>39</v>
      </c>
      <c r="R46">
        <v>4</v>
      </c>
      <c r="S46" s="2" t="s">
        <v>85</v>
      </c>
      <c r="T46" t="s">
        <v>19</v>
      </c>
      <c r="U46" s="4" t="s">
        <v>460</v>
      </c>
      <c r="V46" s="6">
        <f t="shared" si="3"/>
        <v>76.884931506849313</v>
      </c>
      <c r="W46">
        <v>35133</v>
      </c>
      <c r="X46" t="s">
        <v>461</v>
      </c>
      <c r="Y46">
        <v>1</v>
      </c>
    </row>
    <row r="47" spans="1:25" x14ac:dyDescent="0.3">
      <c r="A47" t="s">
        <v>462</v>
      </c>
      <c r="B47" s="6">
        <v>1037</v>
      </c>
      <c r="C47" s="8" t="s">
        <v>463</v>
      </c>
      <c r="D47" s="2" t="s">
        <v>464</v>
      </c>
      <c r="F47" s="4" t="s">
        <v>465</v>
      </c>
      <c r="I47" s="3">
        <v>35400</v>
      </c>
      <c r="J47" t="s">
        <v>92</v>
      </c>
      <c r="K47" t="s">
        <v>466</v>
      </c>
      <c r="L47" t="s">
        <v>467</v>
      </c>
      <c r="M47" t="s">
        <v>468</v>
      </c>
      <c r="N47" s="5">
        <v>14241</v>
      </c>
      <c r="O47" t="s">
        <v>469</v>
      </c>
      <c r="P47" t="s">
        <v>470</v>
      </c>
      <c r="Q47" t="s">
        <v>39</v>
      </c>
      <c r="R47">
        <v>4</v>
      </c>
      <c r="S47" s="2" t="s">
        <v>85</v>
      </c>
      <c r="T47" t="s">
        <v>19</v>
      </c>
      <c r="U47" s="4" t="s">
        <v>471</v>
      </c>
      <c r="V47" s="6">
        <f t="shared" si="3"/>
        <v>84.93150684931507</v>
      </c>
      <c r="W47">
        <v>35133</v>
      </c>
      <c r="X47" t="s">
        <v>472</v>
      </c>
      <c r="Y47">
        <v>1</v>
      </c>
    </row>
    <row r="48" spans="1:25" hidden="1" x14ac:dyDescent="0.3">
      <c r="A48" t="s">
        <v>473</v>
      </c>
      <c r="B48" s="6">
        <f t="shared" ref="B48:B54" si="6">VALUE(RIGHT(A48,5))</f>
        <v>1053</v>
      </c>
      <c r="C48" s="10" t="s">
        <v>474</v>
      </c>
      <c r="D48" s="2" t="s">
        <v>475</v>
      </c>
      <c r="E48" t="s">
        <v>474</v>
      </c>
      <c r="F48" s="4" t="s">
        <v>476</v>
      </c>
      <c r="I48" s="3">
        <v>35000</v>
      </c>
      <c r="J48" t="s">
        <v>26</v>
      </c>
      <c r="K48" t="s">
        <v>477</v>
      </c>
      <c r="L48" t="s">
        <v>478</v>
      </c>
      <c r="M48" t="s">
        <v>479</v>
      </c>
      <c r="N48" s="5">
        <v>22226</v>
      </c>
      <c r="O48" t="s">
        <v>480</v>
      </c>
      <c r="P48" t="s">
        <v>481</v>
      </c>
      <c r="Q48" t="s">
        <v>39</v>
      </c>
      <c r="R48">
        <v>3</v>
      </c>
      <c r="S48" s="2" t="s">
        <v>32</v>
      </c>
      <c r="T48" t="s">
        <v>19</v>
      </c>
      <c r="U48" s="4" t="s">
        <v>482</v>
      </c>
      <c r="V48" s="6">
        <f t="shared" si="3"/>
        <v>63.054794520547944</v>
      </c>
      <c r="W48">
        <v>35134</v>
      </c>
      <c r="X48" t="s">
        <v>483</v>
      </c>
      <c r="Y48">
        <v>1</v>
      </c>
    </row>
    <row r="49" spans="1:26" x14ac:dyDescent="0.3">
      <c r="A49" t="s">
        <v>484</v>
      </c>
      <c r="B49" s="6">
        <f t="shared" si="6"/>
        <v>1010</v>
      </c>
      <c r="C49" s="10" t="s">
        <v>485</v>
      </c>
      <c r="D49" s="2" t="s">
        <v>486</v>
      </c>
      <c r="F49" s="4" t="s">
        <v>487</v>
      </c>
      <c r="I49" s="3">
        <v>35430</v>
      </c>
      <c r="J49" t="s">
        <v>488</v>
      </c>
      <c r="L49" t="s">
        <v>489</v>
      </c>
      <c r="M49" t="s">
        <v>490</v>
      </c>
      <c r="N49" s="5">
        <v>28303</v>
      </c>
      <c r="O49" t="s">
        <v>96</v>
      </c>
      <c r="Q49" t="s">
        <v>39</v>
      </c>
      <c r="R49">
        <v>4</v>
      </c>
      <c r="S49" s="2" t="s">
        <v>85</v>
      </c>
      <c r="T49" t="s">
        <v>19</v>
      </c>
      <c r="U49" s="4" t="s">
        <v>96</v>
      </c>
      <c r="V49" s="6">
        <f t="shared" si="3"/>
        <v>46.405479452054792</v>
      </c>
      <c r="W49">
        <v>35134</v>
      </c>
      <c r="X49" t="s">
        <v>491</v>
      </c>
      <c r="Y49">
        <v>1</v>
      </c>
    </row>
    <row r="50" spans="1:26" hidden="1" x14ac:dyDescent="0.3">
      <c r="A50" t="s">
        <v>492</v>
      </c>
      <c r="B50" s="6">
        <f t="shared" si="6"/>
        <v>943</v>
      </c>
      <c r="C50" s="10" t="s">
        <v>493</v>
      </c>
      <c r="D50" s="2" t="s">
        <v>494</v>
      </c>
      <c r="F50" s="4" t="s">
        <v>495</v>
      </c>
      <c r="I50" s="3">
        <v>35170</v>
      </c>
      <c r="J50" t="s">
        <v>496</v>
      </c>
      <c r="K50" t="s">
        <v>497</v>
      </c>
      <c r="L50" t="s">
        <v>498</v>
      </c>
      <c r="M50" t="s">
        <v>499</v>
      </c>
      <c r="N50" s="5">
        <v>20932</v>
      </c>
      <c r="O50" t="s">
        <v>500</v>
      </c>
      <c r="Q50" t="s">
        <v>39</v>
      </c>
      <c r="R50">
        <v>3</v>
      </c>
      <c r="S50" s="2" t="s">
        <v>32</v>
      </c>
      <c r="T50" t="s">
        <v>19</v>
      </c>
      <c r="U50" s="4" t="s">
        <v>501</v>
      </c>
      <c r="V50" s="6">
        <f t="shared" si="3"/>
        <v>66.599999999999994</v>
      </c>
      <c r="W50">
        <v>35134</v>
      </c>
      <c r="X50" t="s">
        <v>502</v>
      </c>
      <c r="Y50">
        <v>1</v>
      </c>
    </row>
    <row r="51" spans="1:26" hidden="1" x14ac:dyDescent="0.3">
      <c r="A51" t="s">
        <v>503</v>
      </c>
      <c r="B51" s="6">
        <v>565</v>
      </c>
      <c r="C51" s="8" t="s">
        <v>504</v>
      </c>
      <c r="D51" s="2" t="s">
        <v>505</v>
      </c>
      <c r="E51" t="s">
        <v>506</v>
      </c>
      <c r="F51" s="4" t="s">
        <v>507</v>
      </c>
      <c r="G51" t="s">
        <v>508</v>
      </c>
      <c r="I51" s="3">
        <v>35730</v>
      </c>
      <c r="J51" t="s">
        <v>509</v>
      </c>
      <c r="K51" t="s">
        <v>510</v>
      </c>
      <c r="L51" t="s">
        <v>511</v>
      </c>
      <c r="N51" s="5">
        <v>13112</v>
      </c>
      <c r="Q51" t="s">
        <v>39</v>
      </c>
      <c r="R51">
        <v>4</v>
      </c>
      <c r="S51" s="2" t="s">
        <v>85</v>
      </c>
      <c r="T51" t="s">
        <v>19</v>
      </c>
      <c r="U51" t="s">
        <v>155</v>
      </c>
      <c r="V51" s="6">
        <f t="shared" si="3"/>
        <v>88.024657534246572</v>
      </c>
      <c r="W51">
        <v>35135</v>
      </c>
      <c r="X51" t="s">
        <v>71</v>
      </c>
      <c r="Y51">
        <v>3</v>
      </c>
    </row>
    <row r="52" spans="1:26" hidden="1" x14ac:dyDescent="0.3">
      <c r="A52" t="s">
        <v>512</v>
      </c>
      <c r="B52" s="6">
        <f t="shared" si="6"/>
        <v>1077</v>
      </c>
      <c r="C52" s="10" t="s">
        <v>513</v>
      </c>
      <c r="D52" s="2" t="s">
        <v>514</v>
      </c>
      <c r="E52" t="s">
        <v>513</v>
      </c>
      <c r="F52" s="4" t="s">
        <v>515</v>
      </c>
      <c r="I52" s="3">
        <v>35000</v>
      </c>
      <c r="J52" t="s">
        <v>26</v>
      </c>
      <c r="L52" t="s">
        <v>516</v>
      </c>
      <c r="M52" t="s">
        <v>517</v>
      </c>
      <c r="N52" s="5">
        <v>18980</v>
      </c>
      <c r="O52" t="s">
        <v>518</v>
      </c>
      <c r="Q52" t="s">
        <v>39</v>
      </c>
      <c r="R52">
        <v>3</v>
      </c>
      <c r="S52" s="2" t="s">
        <v>32</v>
      </c>
      <c r="T52" t="s">
        <v>19</v>
      </c>
      <c r="U52" s="4" t="s">
        <v>519</v>
      </c>
      <c r="V52" s="6">
        <f t="shared" si="3"/>
        <v>71.947945205479456</v>
      </c>
      <c r="W52">
        <v>35136</v>
      </c>
      <c r="X52" t="s">
        <v>520</v>
      </c>
      <c r="Y52">
        <v>3</v>
      </c>
    </row>
    <row r="53" spans="1:26" hidden="1" x14ac:dyDescent="0.3">
      <c r="A53" t="s">
        <v>521</v>
      </c>
      <c r="B53" s="6">
        <f t="shared" si="6"/>
        <v>924</v>
      </c>
      <c r="C53" s="7" t="s">
        <v>522</v>
      </c>
      <c r="D53" s="2" t="s">
        <v>523</v>
      </c>
      <c r="E53" t="s">
        <v>524</v>
      </c>
      <c r="F53" s="4" t="s">
        <v>525</v>
      </c>
      <c r="I53" s="3">
        <v>35000</v>
      </c>
      <c r="J53" t="s">
        <v>26</v>
      </c>
      <c r="K53" t="s">
        <v>526</v>
      </c>
      <c r="L53" t="s">
        <v>527</v>
      </c>
      <c r="M53" t="s">
        <v>528</v>
      </c>
      <c r="N53" s="5">
        <v>14900</v>
      </c>
      <c r="O53" t="s">
        <v>529</v>
      </c>
      <c r="Q53" t="s">
        <v>39</v>
      </c>
      <c r="R53">
        <v>3</v>
      </c>
      <c r="S53" s="2" t="s">
        <v>32</v>
      </c>
      <c r="T53" t="s">
        <v>19</v>
      </c>
      <c r="U53" s="4" t="s">
        <v>530</v>
      </c>
      <c r="V53" s="6">
        <f t="shared" si="3"/>
        <v>83.126027397260273</v>
      </c>
      <c r="W53">
        <v>35137</v>
      </c>
      <c r="X53" t="s">
        <v>531</v>
      </c>
      <c r="Y53">
        <v>3</v>
      </c>
    </row>
    <row r="54" spans="1:26" hidden="1" x14ac:dyDescent="0.3">
      <c r="A54" t="s">
        <v>532</v>
      </c>
      <c r="B54" s="6">
        <f t="shared" si="6"/>
        <v>1036</v>
      </c>
      <c r="C54" s="10" t="s">
        <v>533</v>
      </c>
      <c r="D54" s="2" t="s">
        <v>534</v>
      </c>
      <c r="F54" s="4" t="s">
        <v>535</v>
      </c>
      <c r="I54" s="3">
        <v>35160</v>
      </c>
      <c r="J54" t="s">
        <v>536</v>
      </c>
      <c r="K54" t="s">
        <v>537</v>
      </c>
      <c r="L54" t="s">
        <v>538</v>
      </c>
      <c r="M54" t="s">
        <v>539</v>
      </c>
      <c r="N54" s="5">
        <v>19188</v>
      </c>
      <c r="O54" t="s">
        <v>540</v>
      </c>
      <c r="Q54" t="s">
        <v>39</v>
      </c>
      <c r="R54">
        <v>3</v>
      </c>
      <c r="S54" s="2" t="s">
        <v>32</v>
      </c>
      <c r="T54" t="s">
        <v>19</v>
      </c>
      <c r="U54" s="4" t="s">
        <v>541</v>
      </c>
      <c r="V54" s="6">
        <f t="shared" si="3"/>
        <v>71.37808219178082</v>
      </c>
      <c r="W54">
        <v>35137</v>
      </c>
      <c r="X54" t="s">
        <v>542</v>
      </c>
      <c r="Y54">
        <v>3</v>
      </c>
    </row>
    <row r="55" spans="1:26" x14ac:dyDescent="0.3">
      <c r="A55" t="s">
        <v>543</v>
      </c>
      <c r="B55" s="6">
        <v>943</v>
      </c>
      <c r="C55" s="10" t="s">
        <v>544</v>
      </c>
      <c r="D55" s="2" t="s">
        <v>545</v>
      </c>
      <c r="F55" s="4" t="s">
        <v>546</v>
      </c>
      <c r="I55" s="3">
        <v>35400</v>
      </c>
      <c r="J55" t="s">
        <v>92</v>
      </c>
      <c r="K55" t="s">
        <v>547</v>
      </c>
      <c r="L55" t="s">
        <v>548</v>
      </c>
      <c r="M55" t="s">
        <v>549</v>
      </c>
      <c r="N55" s="5">
        <v>15370</v>
      </c>
      <c r="O55" t="s">
        <v>550</v>
      </c>
      <c r="Q55" t="s">
        <v>39</v>
      </c>
      <c r="R55">
        <v>4</v>
      </c>
      <c r="S55" s="2" t="s">
        <v>85</v>
      </c>
      <c r="T55" t="s">
        <v>19</v>
      </c>
      <c r="U55" s="4" t="s">
        <v>551</v>
      </c>
      <c r="V55" s="6">
        <f t="shared" si="3"/>
        <v>81.838356164383555</v>
      </c>
      <c r="W55">
        <v>35137</v>
      </c>
      <c r="X55" t="s">
        <v>552</v>
      </c>
      <c r="Y55">
        <v>3</v>
      </c>
    </row>
    <row r="56" spans="1:26" hidden="1" x14ac:dyDescent="0.3">
      <c r="A56" t="s">
        <v>553</v>
      </c>
      <c r="B56" s="6">
        <f>VALUE(RIGHT(A56,5))</f>
        <v>1004</v>
      </c>
      <c r="C56" s="1" t="s">
        <v>554</v>
      </c>
      <c r="D56" s="2" t="s">
        <v>555</v>
      </c>
      <c r="F56" s="4" t="s">
        <v>556</v>
      </c>
      <c r="I56" s="3">
        <v>35140</v>
      </c>
      <c r="J56" t="s">
        <v>557</v>
      </c>
      <c r="L56" t="s">
        <v>558</v>
      </c>
      <c r="M56" t="s">
        <v>559</v>
      </c>
      <c r="N56" s="5">
        <v>18778</v>
      </c>
      <c r="O56" t="s">
        <v>560</v>
      </c>
      <c r="Q56" t="s">
        <v>39</v>
      </c>
      <c r="R56">
        <v>1</v>
      </c>
      <c r="S56" s="2" t="s">
        <v>40</v>
      </c>
      <c r="T56" t="s">
        <v>19</v>
      </c>
      <c r="U56" s="21" t="s">
        <v>561</v>
      </c>
      <c r="V56" s="6">
        <f t="shared" si="3"/>
        <v>72.501369863013693</v>
      </c>
      <c r="W56">
        <v>35140</v>
      </c>
      <c r="X56" t="s">
        <v>562</v>
      </c>
      <c r="Y56">
        <v>1</v>
      </c>
    </row>
    <row r="57" spans="1:26" hidden="1" x14ac:dyDescent="0.3">
      <c r="A57" t="s">
        <v>563</v>
      </c>
      <c r="B57" s="6">
        <f>VALUE(RIGHT(A57,5))</f>
        <v>282</v>
      </c>
      <c r="C57" s="10" t="s">
        <v>564</v>
      </c>
      <c r="D57" s="2" t="s">
        <v>565</v>
      </c>
      <c r="F57" s="4" t="s">
        <v>566</v>
      </c>
      <c r="I57" s="3">
        <v>35850</v>
      </c>
      <c r="J57" t="s">
        <v>567</v>
      </c>
      <c r="L57" t="s">
        <v>568</v>
      </c>
      <c r="M57" t="s">
        <v>569</v>
      </c>
      <c r="N57" s="5">
        <v>25408</v>
      </c>
      <c r="O57" t="s">
        <v>570</v>
      </c>
      <c r="Q57" t="s">
        <v>39</v>
      </c>
      <c r="R57">
        <v>3</v>
      </c>
      <c r="S57" s="2" t="s">
        <v>32</v>
      </c>
      <c r="T57" t="s">
        <v>19</v>
      </c>
      <c r="U57" s="4" t="s">
        <v>571</v>
      </c>
      <c r="V57" s="6">
        <f t="shared" si="3"/>
        <v>54.336986301369862</v>
      </c>
      <c r="W57">
        <v>35140</v>
      </c>
      <c r="X57" t="s">
        <v>572</v>
      </c>
      <c r="Y57">
        <v>1</v>
      </c>
    </row>
    <row r="58" spans="1:26" hidden="1" x14ac:dyDescent="0.3">
      <c r="A58" t="s">
        <v>573</v>
      </c>
      <c r="B58">
        <v>1096</v>
      </c>
      <c r="C58" s="1" t="s">
        <v>574</v>
      </c>
      <c r="D58" s="2" t="s">
        <v>575</v>
      </c>
      <c r="F58" s="4" t="s">
        <v>576</v>
      </c>
      <c r="I58" s="3">
        <v>35250</v>
      </c>
      <c r="J58" t="s">
        <v>577</v>
      </c>
      <c r="L58" t="s">
        <v>578</v>
      </c>
      <c r="M58" t="s">
        <v>579</v>
      </c>
      <c r="N58" s="5">
        <v>19495</v>
      </c>
      <c r="O58" t="s">
        <v>580</v>
      </c>
      <c r="Q58" t="s">
        <v>39</v>
      </c>
      <c r="R58">
        <v>3</v>
      </c>
      <c r="S58" s="2" t="s">
        <v>32</v>
      </c>
      <c r="U58" s="4" t="s">
        <v>581</v>
      </c>
      <c r="V58" s="6">
        <f t="shared" si="3"/>
        <v>70.536986301369865</v>
      </c>
    </row>
    <row r="59" spans="1:26" hidden="1" x14ac:dyDescent="0.3">
      <c r="A59" t="s">
        <v>582</v>
      </c>
      <c r="B59" s="6">
        <f>VALUE(RIGHT(A59,5))</f>
        <v>1047</v>
      </c>
      <c r="C59" s="8" t="s">
        <v>583</v>
      </c>
      <c r="D59" s="2" t="s">
        <v>584</v>
      </c>
      <c r="F59" s="4" t="s">
        <v>585</v>
      </c>
      <c r="H59" s="28" t="s">
        <v>586</v>
      </c>
      <c r="I59" s="3">
        <v>35600</v>
      </c>
      <c r="J59" t="s">
        <v>587</v>
      </c>
      <c r="K59" t="s">
        <v>588</v>
      </c>
      <c r="N59" s="5">
        <v>14590</v>
      </c>
      <c r="O59" t="s">
        <v>589</v>
      </c>
      <c r="Q59" t="s">
        <v>39</v>
      </c>
      <c r="R59">
        <v>2</v>
      </c>
      <c r="S59" s="2" t="s">
        <v>258</v>
      </c>
      <c r="T59" t="s">
        <v>19</v>
      </c>
      <c r="U59" s="4" t="s">
        <v>590</v>
      </c>
      <c r="V59" s="6">
        <f t="shared" si="3"/>
        <v>83.975342465753428</v>
      </c>
      <c r="W59">
        <v>35140</v>
      </c>
      <c r="X59" t="s">
        <v>591</v>
      </c>
      <c r="Y59">
        <v>1</v>
      </c>
      <c r="Z59" s="9"/>
    </row>
    <row r="60" spans="1:26" x14ac:dyDescent="0.3">
      <c r="A60" t="s">
        <v>592</v>
      </c>
      <c r="B60" s="6">
        <f>VALUE(RIGHT(A60,5))</f>
        <v>644</v>
      </c>
      <c r="C60" s="8" t="s">
        <v>593</v>
      </c>
      <c r="D60" s="2" t="s">
        <v>594</v>
      </c>
      <c r="F60" s="4" t="s">
        <v>595</v>
      </c>
      <c r="I60" s="3">
        <v>35540</v>
      </c>
      <c r="J60" t="s">
        <v>596</v>
      </c>
      <c r="K60" t="s">
        <v>597</v>
      </c>
      <c r="L60" t="s">
        <v>598</v>
      </c>
      <c r="M60" t="s">
        <v>599</v>
      </c>
      <c r="N60" s="5">
        <v>14743</v>
      </c>
      <c r="O60" t="s">
        <v>600</v>
      </c>
      <c r="Q60" t="s">
        <v>39</v>
      </c>
      <c r="R60">
        <v>4</v>
      </c>
      <c r="S60" s="2" t="s">
        <v>85</v>
      </c>
      <c r="T60" t="s">
        <v>19</v>
      </c>
      <c r="U60" s="4" t="s">
        <v>601</v>
      </c>
      <c r="V60" s="6">
        <f t="shared" si="3"/>
        <v>83.556164383561651</v>
      </c>
      <c r="W60">
        <v>35140</v>
      </c>
      <c r="X60" t="s">
        <v>602</v>
      </c>
      <c r="Y60">
        <v>1</v>
      </c>
    </row>
    <row r="61" spans="1:26" hidden="1" x14ac:dyDescent="0.3">
      <c r="A61" s="16"/>
      <c r="B61" s="6">
        <f>+B60+1</f>
        <v>645</v>
      </c>
      <c r="C61" s="8" t="s">
        <v>603</v>
      </c>
      <c r="D61" s="2" t="s">
        <v>604</v>
      </c>
      <c r="F61" t="s">
        <v>605</v>
      </c>
      <c r="I61" s="3">
        <v>35000</v>
      </c>
      <c r="J61" t="s">
        <v>26</v>
      </c>
      <c r="L61" t="s">
        <v>606</v>
      </c>
      <c r="M61" s="29" t="s">
        <v>607</v>
      </c>
      <c r="N61" s="5">
        <v>26161</v>
      </c>
      <c r="Q61" t="s">
        <v>39</v>
      </c>
      <c r="R61">
        <v>3</v>
      </c>
      <c r="S61" s="2" t="s">
        <v>32</v>
      </c>
      <c r="V61" s="6">
        <f>( $Z$1-N59)/365</f>
        <v>83.975342465753428</v>
      </c>
      <c r="W61">
        <v>35550</v>
      </c>
      <c r="X61" t="s">
        <v>608</v>
      </c>
      <c r="Y61">
        <v>2</v>
      </c>
    </row>
    <row r="62" spans="1:26" hidden="1" x14ac:dyDescent="0.3">
      <c r="A62" t="s">
        <v>609</v>
      </c>
      <c r="B62" s="6">
        <f>VALUE(RIGHT(A62,5))</f>
        <v>640</v>
      </c>
      <c r="C62" s="10" t="s">
        <v>610</v>
      </c>
      <c r="D62" s="2" t="s">
        <v>611</v>
      </c>
      <c r="F62" s="4" t="s">
        <v>612</v>
      </c>
      <c r="I62" s="3">
        <v>35000</v>
      </c>
      <c r="J62" t="s">
        <v>26</v>
      </c>
      <c r="K62" t="s">
        <v>613</v>
      </c>
      <c r="L62" t="s">
        <v>614</v>
      </c>
      <c r="M62" s="12" t="s">
        <v>615</v>
      </c>
      <c r="N62" s="5">
        <v>12529</v>
      </c>
      <c r="O62" t="s">
        <v>616</v>
      </c>
      <c r="Q62" t="s">
        <v>114</v>
      </c>
      <c r="R62">
        <v>3</v>
      </c>
      <c r="S62" s="2" t="s">
        <v>32</v>
      </c>
      <c r="T62" t="s">
        <v>19</v>
      </c>
      <c r="U62" s="4" t="s">
        <v>617</v>
      </c>
      <c r="V62" s="6">
        <f t="shared" ref="V62:V91" si="7">( $Z$1-N62)/365</f>
        <v>89.62191780821918</v>
      </c>
      <c r="W62">
        <v>35140</v>
      </c>
      <c r="X62" t="s">
        <v>618</v>
      </c>
      <c r="Y62">
        <v>1</v>
      </c>
    </row>
    <row r="63" spans="1:26" hidden="1" x14ac:dyDescent="0.3">
      <c r="A63" t="s">
        <v>619</v>
      </c>
      <c r="B63" s="6">
        <f>VALUE(RIGHT(A63,5))</f>
        <v>880</v>
      </c>
      <c r="C63" s="1" t="s">
        <v>620</v>
      </c>
      <c r="D63" s="2" t="s">
        <v>621</v>
      </c>
      <c r="F63" s="4" t="s">
        <v>622</v>
      </c>
      <c r="I63" s="3">
        <v>35420</v>
      </c>
      <c r="J63" t="s">
        <v>623</v>
      </c>
      <c r="K63" t="s">
        <v>624</v>
      </c>
      <c r="L63" t="s">
        <v>625</v>
      </c>
      <c r="M63" t="s">
        <v>626</v>
      </c>
      <c r="N63" s="5">
        <v>15823</v>
      </c>
      <c r="O63" t="s">
        <v>627</v>
      </c>
      <c r="Q63" t="s">
        <v>39</v>
      </c>
      <c r="R63">
        <v>1</v>
      </c>
      <c r="S63" s="2" t="s">
        <v>40</v>
      </c>
      <c r="T63" t="s">
        <v>19</v>
      </c>
      <c r="U63" s="4" t="s">
        <v>628</v>
      </c>
      <c r="V63" s="6">
        <f t="shared" si="7"/>
        <v>80.597260273972609</v>
      </c>
      <c r="W63">
        <v>35140</v>
      </c>
      <c r="X63" t="s">
        <v>629</v>
      </c>
      <c r="Y63">
        <v>1</v>
      </c>
    </row>
    <row r="64" spans="1:26" hidden="1" x14ac:dyDescent="0.3">
      <c r="A64" t="s">
        <v>630</v>
      </c>
      <c r="B64" s="6">
        <v>1047</v>
      </c>
      <c r="C64" s="8" t="s">
        <v>631</v>
      </c>
      <c r="D64" s="2" t="s">
        <v>632</v>
      </c>
      <c r="F64" s="4" t="s">
        <v>633</v>
      </c>
      <c r="I64" s="3">
        <v>35000</v>
      </c>
      <c r="J64" t="s">
        <v>26</v>
      </c>
      <c r="L64" t="s">
        <v>634</v>
      </c>
      <c r="M64" s="12" t="s">
        <v>635</v>
      </c>
      <c r="N64" s="5">
        <v>24718</v>
      </c>
      <c r="O64" t="s">
        <v>636</v>
      </c>
      <c r="Q64" t="s">
        <v>39</v>
      </c>
      <c r="R64">
        <v>3</v>
      </c>
      <c r="S64" s="2" t="s">
        <v>32</v>
      </c>
      <c r="T64" t="s">
        <v>19</v>
      </c>
      <c r="U64" s="4" t="s">
        <v>637</v>
      </c>
      <c r="V64" s="6">
        <f t="shared" si="7"/>
        <v>56.227397260273975</v>
      </c>
      <c r="W64">
        <v>35140</v>
      </c>
      <c r="X64" t="s">
        <v>638</v>
      </c>
      <c r="Y64">
        <v>1</v>
      </c>
    </row>
    <row r="65" spans="1:26" hidden="1" x14ac:dyDescent="0.3">
      <c r="A65" t="s">
        <v>639</v>
      </c>
      <c r="B65">
        <v>1097</v>
      </c>
      <c r="C65" s="1" t="s">
        <v>640</v>
      </c>
      <c r="D65" s="2" t="s">
        <v>641</v>
      </c>
      <c r="F65" t="s">
        <v>642</v>
      </c>
      <c r="I65" s="3">
        <v>35700</v>
      </c>
      <c r="J65" t="s">
        <v>26</v>
      </c>
      <c r="L65" t="s">
        <v>643</v>
      </c>
      <c r="M65" t="s">
        <v>644</v>
      </c>
      <c r="N65" s="5">
        <v>24838</v>
      </c>
      <c r="Q65" t="s">
        <v>39</v>
      </c>
      <c r="R65">
        <v>3</v>
      </c>
      <c r="S65" s="2" t="s">
        <v>32</v>
      </c>
      <c r="V65" s="6">
        <f t="shared" si="7"/>
        <v>55.898630136986299</v>
      </c>
    </row>
    <row r="66" spans="1:26" hidden="1" x14ac:dyDescent="0.3">
      <c r="A66" t="s">
        <v>645</v>
      </c>
      <c r="B66" s="6">
        <v>644</v>
      </c>
      <c r="C66" s="10" t="s">
        <v>646</v>
      </c>
      <c r="D66" s="2" t="s">
        <v>647</v>
      </c>
      <c r="F66" s="4" t="s">
        <v>648</v>
      </c>
      <c r="I66" s="3">
        <v>35200</v>
      </c>
      <c r="J66" t="s">
        <v>26</v>
      </c>
      <c r="K66" t="s">
        <v>649</v>
      </c>
      <c r="L66" t="s">
        <v>650</v>
      </c>
      <c r="M66" t="s">
        <v>651</v>
      </c>
      <c r="N66" s="5">
        <v>15599</v>
      </c>
      <c r="Q66" t="s">
        <v>174</v>
      </c>
      <c r="R66">
        <v>3</v>
      </c>
      <c r="S66" s="2" t="s">
        <v>32</v>
      </c>
      <c r="T66" t="s">
        <v>19</v>
      </c>
      <c r="U66" t="s">
        <v>652</v>
      </c>
      <c r="V66" s="6">
        <f t="shared" si="7"/>
        <v>81.210958904109589</v>
      </c>
      <c r="W66">
        <v>35140</v>
      </c>
      <c r="X66" t="s">
        <v>653</v>
      </c>
      <c r="Y66">
        <v>1</v>
      </c>
    </row>
    <row r="67" spans="1:26" hidden="1" x14ac:dyDescent="0.3">
      <c r="A67" t="s">
        <v>654</v>
      </c>
      <c r="B67" s="6">
        <v>1088</v>
      </c>
      <c r="C67" s="8" t="s">
        <v>655</v>
      </c>
      <c r="D67" s="2" t="s">
        <v>656</v>
      </c>
      <c r="F67" s="4" t="s">
        <v>657</v>
      </c>
      <c r="G67" s="16"/>
      <c r="H67" s="16"/>
      <c r="I67" s="3">
        <v>35390</v>
      </c>
      <c r="J67" t="s">
        <v>658</v>
      </c>
      <c r="L67" t="s">
        <v>659</v>
      </c>
      <c r="M67" t="s">
        <v>660</v>
      </c>
      <c r="N67" s="5">
        <v>27680</v>
      </c>
      <c r="O67" t="s">
        <v>661</v>
      </c>
      <c r="Q67" t="s">
        <v>39</v>
      </c>
      <c r="R67">
        <v>3</v>
      </c>
      <c r="S67" s="2" t="s">
        <v>32</v>
      </c>
      <c r="U67" s="4" t="s">
        <v>661</v>
      </c>
      <c r="V67" s="6">
        <f t="shared" si="7"/>
        <v>48.112328767123287</v>
      </c>
      <c r="W67" s="16"/>
      <c r="X67" s="16"/>
      <c r="Y67" s="16"/>
    </row>
    <row r="68" spans="1:26" x14ac:dyDescent="0.3">
      <c r="A68" t="s">
        <v>662</v>
      </c>
      <c r="B68" s="6">
        <f>VALUE(RIGHT(A68,5))</f>
        <v>716</v>
      </c>
      <c r="C68" s="8" t="s">
        <v>663</v>
      </c>
      <c r="D68" s="2" t="s">
        <v>664</v>
      </c>
      <c r="E68" t="s">
        <v>665</v>
      </c>
      <c r="F68" s="4" t="s">
        <v>666</v>
      </c>
      <c r="I68" s="3">
        <v>35400</v>
      </c>
      <c r="J68" t="s">
        <v>92</v>
      </c>
      <c r="L68" t="s">
        <v>667</v>
      </c>
      <c r="M68" t="s">
        <v>668</v>
      </c>
      <c r="N68" s="5">
        <v>14872</v>
      </c>
      <c r="O68" t="s">
        <v>669</v>
      </c>
      <c r="Q68" t="s">
        <v>39</v>
      </c>
      <c r="R68">
        <v>4</v>
      </c>
      <c r="S68" s="2" t="s">
        <v>85</v>
      </c>
      <c r="T68" t="s">
        <v>19</v>
      </c>
      <c r="U68" s="4" t="s">
        <v>670</v>
      </c>
      <c r="V68" s="6">
        <f t="shared" si="7"/>
        <v>83.202739726027403</v>
      </c>
      <c r="W68">
        <v>35140</v>
      </c>
      <c r="X68" t="s">
        <v>671</v>
      </c>
      <c r="Y68">
        <v>1</v>
      </c>
    </row>
    <row r="69" spans="1:26" hidden="1" x14ac:dyDescent="0.3">
      <c r="A69" t="s">
        <v>672</v>
      </c>
      <c r="B69" s="6">
        <f>VALUE(RIGHT(A69,5))</f>
        <v>747</v>
      </c>
      <c r="C69" s="8" t="s">
        <v>673</v>
      </c>
      <c r="D69" s="2" t="s">
        <v>674</v>
      </c>
      <c r="E69" t="s">
        <v>675</v>
      </c>
      <c r="F69" s="4" t="s">
        <v>676</v>
      </c>
      <c r="I69" s="3">
        <v>35700</v>
      </c>
      <c r="J69" t="s">
        <v>26</v>
      </c>
      <c r="L69" t="s">
        <v>677</v>
      </c>
      <c r="M69" t="s">
        <v>678</v>
      </c>
      <c r="N69" s="5">
        <v>17033</v>
      </c>
      <c r="O69" t="s">
        <v>679</v>
      </c>
      <c r="Q69" t="s">
        <v>39</v>
      </c>
      <c r="R69">
        <v>3</v>
      </c>
      <c r="S69" s="2" t="s">
        <v>32</v>
      </c>
      <c r="T69" t="s">
        <v>19</v>
      </c>
      <c r="U69" s="4" t="s">
        <v>680</v>
      </c>
      <c r="V69" s="6">
        <f t="shared" si="7"/>
        <v>77.282191780821918</v>
      </c>
      <c r="W69">
        <v>35140</v>
      </c>
      <c r="X69" t="s">
        <v>681</v>
      </c>
      <c r="Y69">
        <v>1</v>
      </c>
    </row>
    <row r="70" spans="1:26" hidden="1" x14ac:dyDescent="0.3">
      <c r="A70" t="s">
        <v>682</v>
      </c>
      <c r="B70" s="6">
        <f>VALUE(RIGHT(A70,5))</f>
        <v>1011</v>
      </c>
      <c r="C70" s="7" t="s">
        <v>683</v>
      </c>
      <c r="D70" s="2" t="s">
        <v>684</v>
      </c>
      <c r="F70" s="4" t="s">
        <v>685</v>
      </c>
      <c r="I70" s="3">
        <v>35000</v>
      </c>
      <c r="J70" t="s">
        <v>26</v>
      </c>
      <c r="K70" t="s">
        <v>686</v>
      </c>
      <c r="N70" s="5">
        <v>17434</v>
      </c>
      <c r="O70" t="s">
        <v>687</v>
      </c>
      <c r="Q70" t="s">
        <v>39</v>
      </c>
      <c r="R70">
        <v>3</v>
      </c>
      <c r="S70" s="2" t="s">
        <v>32</v>
      </c>
      <c r="T70" t="s">
        <v>19</v>
      </c>
      <c r="U70" s="4" t="s">
        <v>688</v>
      </c>
      <c r="V70" s="6">
        <f t="shared" si="7"/>
        <v>76.183561643835617</v>
      </c>
      <c r="W70">
        <v>35150</v>
      </c>
      <c r="X70" t="s">
        <v>689</v>
      </c>
      <c r="Y70">
        <v>2</v>
      </c>
    </row>
    <row r="71" spans="1:26" x14ac:dyDescent="0.3">
      <c r="A71" t="s">
        <v>690</v>
      </c>
      <c r="B71" s="6">
        <v>1106</v>
      </c>
      <c r="C71" s="8" t="s">
        <v>691</v>
      </c>
      <c r="D71" s="2" t="s">
        <v>692</v>
      </c>
      <c r="F71" s="30" t="s">
        <v>693</v>
      </c>
      <c r="I71" s="31">
        <v>75015</v>
      </c>
      <c r="J71" s="30" t="s">
        <v>694</v>
      </c>
      <c r="L71" s="30" t="s">
        <v>695</v>
      </c>
      <c r="M71" s="20" t="s">
        <v>696</v>
      </c>
      <c r="N71" s="5">
        <v>16711</v>
      </c>
      <c r="Q71" t="s">
        <v>114</v>
      </c>
      <c r="R71">
        <v>4</v>
      </c>
      <c r="S71" s="2" t="s">
        <v>85</v>
      </c>
      <c r="U71" s="30" t="s">
        <v>697</v>
      </c>
      <c r="V71" s="6">
        <f t="shared" si="7"/>
        <v>78.164383561643831</v>
      </c>
      <c r="W71" s="16">
        <v>35430</v>
      </c>
      <c r="X71" s="16" t="s">
        <v>698</v>
      </c>
      <c r="Y71" s="16">
        <v>4</v>
      </c>
      <c r="Z71" s="16"/>
    </row>
    <row r="72" spans="1:26" hidden="1" x14ac:dyDescent="0.3">
      <c r="A72" t="s">
        <v>699</v>
      </c>
      <c r="B72" s="6">
        <f>VALUE(RIGHT(A72,5))</f>
        <v>1058</v>
      </c>
      <c r="C72" s="10" t="s">
        <v>700</v>
      </c>
      <c r="D72" s="2" t="s">
        <v>701</v>
      </c>
      <c r="F72" s="4" t="s">
        <v>702</v>
      </c>
      <c r="I72" s="3">
        <v>35740</v>
      </c>
      <c r="J72" t="s">
        <v>703</v>
      </c>
      <c r="L72" t="s">
        <v>704</v>
      </c>
      <c r="M72" t="s">
        <v>705</v>
      </c>
      <c r="N72" s="5">
        <v>23844</v>
      </c>
      <c r="O72" t="s">
        <v>706</v>
      </c>
      <c r="P72" t="s">
        <v>707</v>
      </c>
      <c r="Q72" t="s">
        <v>39</v>
      </c>
      <c r="R72">
        <v>3</v>
      </c>
      <c r="S72" s="2" t="s">
        <v>32</v>
      </c>
      <c r="T72" t="s">
        <v>19</v>
      </c>
      <c r="U72" s="4" t="s">
        <v>708</v>
      </c>
      <c r="V72" s="6">
        <f t="shared" si="7"/>
        <v>58.62191780821918</v>
      </c>
      <c r="W72">
        <v>35150</v>
      </c>
      <c r="X72" t="s">
        <v>709</v>
      </c>
      <c r="Y72">
        <v>3</v>
      </c>
    </row>
    <row r="73" spans="1:26" hidden="1" x14ac:dyDescent="0.3">
      <c r="A73" t="s">
        <v>710</v>
      </c>
      <c r="B73" s="6">
        <f>VALUE(RIGHT(A73,5))</f>
        <v>953</v>
      </c>
      <c r="C73" s="10" t="s">
        <v>711</v>
      </c>
      <c r="D73" s="2" t="s">
        <v>712</v>
      </c>
      <c r="F73" s="4" t="s">
        <v>713</v>
      </c>
      <c r="G73" t="s">
        <v>714</v>
      </c>
      <c r="I73" s="3">
        <v>35136</v>
      </c>
      <c r="J73" t="s">
        <v>715</v>
      </c>
      <c r="K73" t="s">
        <v>716</v>
      </c>
      <c r="M73" t="s">
        <v>717</v>
      </c>
      <c r="N73" s="5">
        <v>17787</v>
      </c>
      <c r="O73" t="s">
        <v>718</v>
      </c>
      <c r="Q73" t="s">
        <v>39</v>
      </c>
      <c r="R73">
        <v>3</v>
      </c>
      <c r="S73" s="2" t="s">
        <v>32</v>
      </c>
      <c r="T73" t="s">
        <v>19</v>
      </c>
      <c r="U73" s="4" t="s">
        <v>185</v>
      </c>
      <c r="V73" s="6">
        <f t="shared" si="7"/>
        <v>75.216438356164389</v>
      </c>
      <c r="W73">
        <v>35150</v>
      </c>
      <c r="X73" t="s">
        <v>719</v>
      </c>
      <c r="Y73">
        <v>3</v>
      </c>
    </row>
    <row r="74" spans="1:26" x14ac:dyDescent="0.3">
      <c r="A74" t="s">
        <v>720</v>
      </c>
      <c r="B74" s="6">
        <f>VALUE(RIGHT(A74,5))</f>
        <v>1025</v>
      </c>
      <c r="C74" s="10" t="s">
        <v>721</v>
      </c>
      <c r="D74" s="2" t="s">
        <v>722</v>
      </c>
      <c r="F74" s="4" t="s">
        <v>723</v>
      </c>
      <c r="I74" s="3">
        <v>35400</v>
      </c>
      <c r="J74" t="s">
        <v>92</v>
      </c>
      <c r="K74" t="s">
        <v>724</v>
      </c>
      <c r="M74" t="s">
        <v>725</v>
      </c>
      <c r="N74" s="5">
        <v>19588</v>
      </c>
      <c r="O74" t="s">
        <v>726</v>
      </c>
      <c r="Q74" t="s">
        <v>174</v>
      </c>
      <c r="R74">
        <v>4</v>
      </c>
      <c r="S74" s="2" t="s">
        <v>85</v>
      </c>
      <c r="T74" t="s">
        <v>19</v>
      </c>
      <c r="U74" s="4" t="s">
        <v>727</v>
      </c>
      <c r="V74" s="6">
        <f t="shared" si="7"/>
        <v>70.282191780821918</v>
      </c>
      <c r="W74">
        <v>35150</v>
      </c>
      <c r="X74" t="s">
        <v>728</v>
      </c>
      <c r="Y74">
        <v>3</v>
      </c>
    </row>
    <row r="75" spans="1:26" s="9" customFormat="1" x14ac:dyDescent="0.3">
      <c r="A75" t="s">
        <v>729</v>
      </c>
      <c r="B75" s="6">
        <v>716</v>
      </c>
      <c r="C75" s="8" t="s">
        <v>730</v>
      </c>
      <c r="D75" s="2" t="s">
        <v>731</v>
      </c>
      <c r="E75"/>
      <c r="F75" s="32" t="s">
        <v>732</v>
      </c>
      <c r="G75"/>
      <c r="H75"/>
      <c r="I75" s="33">
        <v>35120</v>
      </c>
      <c r="J75" t="s">
        <v>733</v>
      </c>
      <c r="K75" t="s">
        <v>734</v>
      </c>
      <c r="L75"/>
      <c r="M75" t="s">
        <v>735</v>
      </c>
      <c r="N75" s="5">
        <v>13053</v>
      </c>
      <c r="O75" t="s">
        <v>736</v>
      </c>
      <c r="P75"/>
      <c r="Q75" t="s">
        <v>39</v>
      </c>
      <c r="R75">
        <v>4</v>
      </c>
      <c r="S75" s="2" t="s">
        <v>85</v>
      </c>
      <c r="T75" t="s">
        <v>19</v>
      </c>
      <c r="U75" s="4" t="s">
        <v>737</v>
      </c>
      <c r="V75" s="6">
        <f t="shared" si="7"/>
        <v>88.186301369863017</v>
      </c>
      <c r="W75">
        <v>35150</v>
      </c>
      <c r="X75" t="s">
        <v>738</v>
      </c>
      <c r="Y75">
        <v>3</v>
      </c>
      <c r="Z75"/>
    </row>
    <row r="76" spans="1:26" hidden="1" x14ac:dyDescent="0.3">
      <c r="A76" t="s">
        <v>739</v>
      </c>
      <c r="B76" s="6">
        <f t="shared" ref="B76:B85" si="8">VALUE(RIGHT(A76,5))</f>
        <v>985</v>
      </c>
      <c r="C76" s="8" t="s">
        <v>740</v>
      </c>
      <c r="D76" s="2" t="s">
        <v>741</v>
      </c>
      <c r="E76" t="s">
        <v>742</v>
      </c>
      <c r="F76" s="4" t="s">
        <v>743</v>
      </c>
      <c r="I76" s="3">
        <v>35760</v>
      </c>
      <c r="J76" t="s">
        <v>161</v>
      </c>
      <c r="K76" t="s">
        <v>744</v>
      </c>
      <c r="M76" t="s">
        <v>745</v>
      </c>
      <c r="N76" s="5">
        <v>11292</v>
      </c>
      <c r="O76" t="s">
        <v>746</v>
      </c>
      <c r="Q76" t="s">
        <v>39</v>
      </c>
      <c r="R76">
        <v>3</v>
      </c>
      <c r="S76" s="2" t="s">
        <v>32</v>
      </c>
      <c r="T76" t="s">
        <v>19</v>
      </c>
      <c r="U76" s="4" t="s">
        <v>747</v>
      </c>
      <c r="V76" s="6">
        <f t="shared" si="7"/>
        <v>93.010958904109586</v>
      </c>
      <c r="W76">
        <v>35150</v>
      </c>
      <c r="X76" t="s">
        <v>748</v>
      </c>
      <c r="Y76">
        <v>3</v>
      </c>
    </row>
    <row r="77" spans="1:26" hidden="1" x14ac:dyDescent="0.3">
      <c r="A77" t="s">
        <v>749</v>
      </c>
      <c r="B77" s="6">
        <f t="shared" si="8"/>
        <v>750</v>
      </c>
      <c r="C77" s="1" t="s">
        <v>750</v>
      </c>
      <c r="D77" s="2" t="s">
        <v>751</v>
      </c>
      <c r="E77" t="s">
        <v>750</v>
      </c>
      <c r="F77" s="4" t="s">
        <v>752</v>
      </c>
      <c r="I77" s="3">
        <v>35830</v>
      </c>
      <c r="J77" t="s">
        <v>753</v>
      </c>
      <c r="K77" t="s">
        <v>754</v>
      </c>
      <c r="L77" t="s">
        <v>755</v>
      </c>
      <c r="M77" t="s">
        <v>756</v>
      </c>
      <c r="N77" s="5">
        <v>26558</v>
      </c>
      <c r="O77" t="s">
        <v>757</v>
      </c>
      <c r="Q77" t="s">
        <v>39</v>
      </c>
      <c r="R77">
        <v>3</v>
      </c>
      <c r="S77" s="2" t="s">
        <v>32</v>
      </c>
      <c r="T77" t="s">
        <v>19</v>
      </c>
      <c r="U77" s="4" t="s">
        <v>758</v>
      </c>
      <c r="V77" s="6">
        <f t="shared" si="7"/>
        <v>51.186301369863017</v>
      </c>
      <c r="W77">
        <v>35150</v>
      </c>
      <c r="X77" t="s">
        <v>759</v>
      </c>
      <c r="Y77">
        <v>1</v>
      </c>
    </row>
    <row r="78" spans="1:26" hidden="1" x14ac:dyDescent="0.3">
      <c r="A78" t="s">
        <v>760</v>
      </c>
      <c r="B78" s="6">
        <f t="shared" si="8"/>
        <v>1045</v>
      </c>
      <c r="C78" s="1" t="s">
        <v>761</v>
      </c>
      <c r="D78" s="2" t="s">
        <v>762</v>
      </c>
      <c r="E78" t="s">
        <v>763</v>
      </c>
      <c r="F78" s="4" t="s">
        <v>764</v>
      </c>
      <c r="I78" s="3">
        <v>35380</v>
      </c>
      <c r="J78" t="s">
        <v>765</v>
      </c>
      <c r="K78" t="s">
        <v>766</v>
      </c>
      <c r="L78" t="s">
        <v>767</v>
      </c>
      <c r="M78" t="s">
        <v>768</v>
      </c>
      <c r="N78" s="5">
        <v>23646</v>
      </c>
      <c r="O78" t="s">
        <v>769</v>
      </c>
      <c r="Q78" t="s">
        <v>39</v>
      </c>
      <c r="R78">
        <v>3</v>
      </c>
      <c r="S78" s="2" t="s">
        <v>32</v>
      </c>
      <c r="T78" t="s">
        <v>19</v>
      </c>
      <c r="U78" s="4" t="s">
        <v>770</v>
      </c>
      <c r="V78" s="6">
        <f t="shared" si="7"/>
        <v>59.164383561643838</v>
      </c>
      <c r="W78">
        <v>35160</v>
      </c>
      <c r="X78" t="s">
        <v>771</v>
      </c>
      <c r="Y78">
        <v>3</v>
      </c>
    </row>
    <row r="79" spans="1:26" x14ac:dyDescent="0.3">
      <c r="A79" t="s">
        <v>772</v>
      </c>
      <c r="B79" s="6">
        <f t="shared" si="8"/>
        <v>1054</v>
      </c>
      <c r="C79" s="10" t="s">
        <v>773</v>
      </c>
      <c r="D79" s="2" t="s">
        <v>774</v>
      </c>
      <c r="F79" s="4" t="s">
        <v>775</v>
      </c>
      <c r="I79" s="3">
        <v>35400</v>
      </c>
      <c r="J79" t="s">
        <v>92</v>
      </c>
      <c r="K79" t="s">
        <v>776</v>
      </c>
      <c r="L79" t="s">
        <v>777</v>
      </c>
      <c r="M79" t="s">
        <v>778</v>
      </c>
      <c r="N79" s="5">
        <v>15388</v>
      </c>
      <c r="O79" t="s">
        <v>779</v>
      </c>
      <c r="Q79" t="s">
        <v>174</v>
      </c>
      <c r="R79">
        <v>4</v>
      </c>
      <c r="S79" s="2" t="s">
        <v>85</v>
      </c>
      <c r="T79" t="s">
        <v>19</v>
      </c>
      <c r="U79" s="4" t="s">
        <v>449</v>
      </c>
      <c r="V79" s="6">
        <f t="shared" si="7"/>
        <v>81.789041095890411</v>
      </c>
      <c r="W79">
        <v>35160</v>
      </c>
      <c r="X79" t="s">
        <v>780</v>
      </c>
      <c r="Y79">
        <v>3</v>
      </c>
    </row>
    <row r="80" spans="1:26" x14ac:dyDescent="0.3">
      <c r="A80" t="s">
        <v>781</v>
      </c>
      <c r="B80" s="6">
        <f t="shared" si="8"/>
        <v>898</v>
      </c>
      <c r="C80" s="10" t="s">
        <v>782</v>
      </c>
      <c r="D80" s="2" t="s">
        <v>783</v>
      </c>
      <c r="F80" s="4" t="s">
        <v>784</v>
      </c>
      <c r="I80" s="3">
        <v>35400</v>
      </c>
      <c r="J80" t="s">
        <v>92</v>
      </c>
      <c r="L80" t="s">
        <v>785</v>
      </c>
      <c r="M80" t="s">
        <v>786</v>
      </c>
      <c r="N80" s="5">
        <v>26308</v>
      </c>
      <c r="O80" t="s">
        <v>787</v>
      </c>
      <c r="P80" t="s">
        <v>788</v>
      </c>
      <c r="Q80" t="s">
        <v>39</v>
      </c>
      <c r="R80">
        <v>4</v>
      </c>
      <c r="S80" s="2" t="s">
        <v>85</v>
      </c>
      <c r="T80" t="s">
        <v>19</v>
      </c>
      <c r="U80" s="4" t="s">
        <v>789</v>
      </c>
      <c r="V80" s="6">
        <f t="shared" si="7"/>
        <v>51.871232876712327</v>
      </c>
      <c r="W80">
        <v>35160</v>
      </c>
      <c r="X80" t="s">
        <v>790</v>
      </c>
      <c r="Y80">
        <v>3</v>
      </c>
    </row>
    <row r="81" spans="1:25" hidden="1" x14ac:dyDescent="0.3">
      <c r="A81" t="s">
        <v>791</v>
      </c>
      <c r="B81" s="6">
        <f t="shared" si="8"/>
        <v>902</v>
      </c>
      <c r="C81" s="10" t="s">
        <v>792</v>
      </c>
      <c r="D81" s="2" t="s">
        <v>793</v>
      </c>
      <c r="F81" s="4" t="s">
        <v>794</v>
      </c>
      <c r="I81" s="3">
        <v>35300</v>
      </c>
      <c r="J81" t="s">
        <v>36</v>
      </c>
      <c r="L81" t="s">
        <v>795</v>
      </c>
      <c r="M81" t="s">
        <v>796</v>
      </c>
      <c r="N81" s="5">
        <v>15422</v>
      </c>
      <c r="O81" t="s">
        <v>797</v>
      </c>
      <c r="P81" t="s">
        <v>798</v>
      </c>
      <c r="Q81" t="s">
        <v>39</v>
      </c>
      <c r="R81">
        <v>1</v>
      </c>
      <c r="S81" s="2" t="s">
        <v>40</v>
      </c>
      <c r="T81" t="s">
        <v>19</v>
      </c>
      <c r="U81" s="4" t="s">
        <v>799</v>
      </c>
      <c r="V81" s="6">
        <f t="shared" si="7"/>
        <v>81.69589041095891</v>
      </c>
      <c r="W81">
        <v>35160</v>
      </c>
      <c r="X81" t="s">
        <v>800</v>
      </c>
      <c r="Y81">
        <v>3</v>
      </c>
    </row>
    <row r="82" spans="1:25" x14ac:dyDescent="0.3">
      <c r="A82" t="s">
        <v>801</v>
      </c>
      <c r="B82" s="6">
        <f t="shared" si="8"/>
        <v>705</v>
      </c>
      <c r="C82" s="8" t="s">
        <v>802</v>
      </c>
      <c r="D82" s="2" t="s">
        <v>803</v>
      </c>
      <c r="F82" s="4" t="s">
        <v>804</v>
      </c>
      <c r="I82" s="3">
        <v>35400</v>
      </c>
      <c r="J82" t="s">
        <v>92</v>
      </c>
      <c r="K82" t="s">
        <v>805</v>
      </c>
      <c r="L82" t="s">
        <v>806</v>
      </c>
      <c r="M82" t="s">
        <v>807</v>
      </c>
      <c r="N82" s="5">
        <v>17784</v>
      </c>
      <c r="O82" t="s">
        <v>808</v>
      </c>
      <c r="Q82" t="s">
        <v>174</v>
      </c>
      <c r="R82">
        <v>4</v>
      </c>
      <c r="S82" s="2" t="s">
        <v>85</v>
      </c>
      <c r="T82" t="s">
        <v>19</v>
      </c>
      <c r="U82" s="4" t="s">
        <v>809</v>
      </c>
      <c r="V82" s="6">
        <f t="shared" si="7"/>
        <v>75.224657534246575</v>
      </c>
      <c r="W82">
        <v>35170</v>
      </c>
      <c r="X82" t="s">
        <v>496</v>
      </c>
      <c r="Y82">
        <v>3</v>
      </c>
    </row>
    <row r="83" spans="1:25" hidden="1" x14ac:dyDescent="0.3">
      <c r="A83" t="s">
        <v>810</v>
      </c>
      <c r="B83" s="6">
        <f t="shared" si="8"/>
        <v>715</v>
      </c>
      <c r="C83" s="8" t="s">
        <v>811</v>
      </c>
      <c r="D83" s="2" t="s">
        <v>812</v>
      </c>
      <c r="E83" t="s">
        <v>813</v>
      </c>
      <c r="F83" s="4" t="s">
        <v>814</v>
      </c>
      <c r="I83" s="3">
        <v>35000</v>
      </c>
      <c r="J83" t="s">
        <v>26</v>
      </c>
      <c r="L83" t="s">
        <v>815</v>
      </c>
      <c r="M83" s="12" t="s">
        <v>816</v>
      </c>
      <c r="N83" s="5">
        <v>19294</v>
      </c>
      <c r="O83" t="s">
        <v>817</v>
      </c>
      <c r="P83" t="s">
        <v>818</v>
      </c>
      <c r="Q83" t="s">
        <v>31</v>
      </c>
      <c r="R83">
        <v>3</v>
      </c>
      <c r="S83" s="2" t="s">
        <v>32</v>
      </c>
      <c r="T83" t="s">
        <v>19</v>
      </c>
      <c r="U83" s="4" t="s">
        <v>819</v>
      </c>
      <c r="V83" s="6">
        <f t="shared" si="7"/>
        <v>71.087671232876716</v>
      </c>
      <c r="W83">
        <v>35190</v>
      </c>
      <c r="X83" t="s">
        <v>820</v>
      </c>
      <c r="Y83">
        <v>4</v>
      </c>
    </row>
    <row r="84" spans="1:25" hidden="1" x14ac:dyDescent="0.3">
      <c r="A84" t="s">
        <v>821</v>
      </c>
      <c r="B84" s="6">
        <f t="shared" si="8"/>
        <v>1008</v>
      </c>
      <c r="C84" s="8" t="s">
        <v>822</v>
      </c>
      <c r="D84" s="2" t="s">
        <v>823</v>
      </c>
      <c r="F84" s="4" t="s">
        <v>824</v>
      </c>
      <c r="I84" s="3">
        <v>35000</v>
      </c>
      <c r="J84" t="s">
        <v>26</v>
      </c>
      <c r="K84" t="s">
        <v>825</v>
      </c>
      <c r="L84" t="s">
        <v>826</v>
      </c>
      <c r="M84" t="s">
        <v>827</v>
      </c>
      <c r="N84" s="5">
        <v>25660</v>
      </c>
      <c r="O84" t="s">
        <v>828</v>
      </c>
      <c r="Q84" t="s">
        <v>39</v>
      </c>
      <c r="R84">
        <v>3</v>
      </c>
      <c r="S84" s="2" t="s">
        <v>32</v>
      </c>
      <c r="T84" t="s">
        <v>19</v>
      </c>
      <c r="U84" s="4" t="s">
        <v>829</v>
      </c>
      <c r="V84" s="6">
        <f t="shared" si="7"/>
        <v>53.646575342465752</v>
      </c>
      <c r="W84">
        <v>35190</v>
      </c>
      <c r="X84" t="s">
        <v>830</v>
      </c>
      <c r="Y84">
        <v>3</v>
      </c>
    </row>
    <row r="85" spans="1:25" hidden="1" x14ac:dyDescent="0.3">
      <c r="A85" t="s">
        <v>831</v>
      </c>
      <c r="B85" s="6">
        <f t="shared" si="8"/>
        <v>984</v>
      </c>
      <c r="C85" s="8" t="s">
        <v>832</v>
      </c>
      <c r="D85" s="2" t="s">
        <v>833</v>
      </c>
      <c r="E85" t="s">
        <v>834</v>
      </c>
      <c r="F85" s="4" t="s">
        <v>835</v>
      </c>
      <c r="G85" t="s">
        <v>836</v>
      </c>
      <c r="I85" s="3">
        <v>35360</v>
      </c>
      <c r="J85" t="s">
        <v>837</v>
      </c>
      <c r="K85" t="s">
        <v>838</v>
      </c>
      <c r="L85" t="s">
        <v>839</v>
      </c>
      <c r="M85" t="s">
        <v>840</v>
      </c>
      <c r="N85" s="5">
        <v>17646</v>
      </c>
      <c r="O85" t="s">
        <v>841</v>
      </c>
      <c r="Q85" t="s">
        <v>39</v>
      </c>
      <c r="R85">
        <v>3</v>
      </c>
      <c r="S85" s="2" t="s">
        <v>32</v>
      </c>
      <c r="T85" t="s">
        <v>19</v>
      </c>
      <c r="U85" s="4" t="s">
        <v>842</v>
      </c>
      <c r="V85" s="6">
        <f t="shared" si="7"/>
        <v>75.602739726027394</v>
      </c>
      <c r="W85">
        <v>35190</v>
      </c>
      <c r="X85" t="s">
        <v>843</v>
      </c>
      <c r="Y85">
        <v>4</v>
      </c>
    </row>
    <row r="86" spans="1:25" hidden="1" x14ac:dyDescent="0.3">
      <c r="A86" t="s">
        <v>844</v>
      </c>
      <c r="B86" s="6">
        <v>705</v>
      </c>
      <c r="C86" s="8" t="s">
        <v>845</v>
      </c>
      <c r="D86" s="2" t="s">
        <v>846</v>
      </c>
      <c r="F86" s="4" t="s">
        <v>847</v>
      </c>
      <c r="I86" s="3">
        <v>35700</v>
      </c>
      <c r="J86" t="s">
        <v>26</v>
      </c>
      <c r="K86" t="s">
        <v>848</v>
      </c>
      <c r="M86" s="12" t="s">
        <v>849</v>
      </c>
      <c r="N86" s="5">
        <v>15290</v>
      </c>
      <c r="O86" t="s">
        <v>850</v>
      </c>
      <c r="Q86" t="s">
        <v>39</v>
      </c>
      <c r="R86">
        <v>3</v>
      </c>
      <c r="S86" s="2" t="s">
        <v>32</v>
      </c>
      <c r="T86" t="s">
        <v>19</v>
      </c>
      <c r="U86" s="4" t="s">
        <v>851</v>
      </c>
      <c r="V86" s="6">
        <f t="shared" si="7"/>
        <v>82.057534246575344</v>
      </c>
      <c r="W86">
        <v>35190</v>
      </c>
      <c r="X86" t="s">
        <v>852</v>
      </c>
      <c r="Y86">
        <v>4</v>
      </c>
    </row>
    <row r="87" spans="1:25" hidden="1" x14ac:dyDescent="0.3">
      <c r="A87" t="s">
        <v>853</v>
      </c>
      <c r="B87" s="6">
        <f>VALUE(RIGHT(A87,5))</f>
        <v>1052</v>
      </c>
      <c r="C87" s="10" t="s">
        <v>845</v>
      </c>
      <c r="D87" s="2" t="s">
        <v>854</v>
      </c>
      <c r="F87" s="4" t="s">
        <v>855</v>
      </c>
      <c r="I87" s="3">
        <v>35000</v>
      </c>
      <c r="J87" t="s">
        <v>26</v>
      </c>
      <c r="K87" t="s">
        <v>856</v>
      </c>
      <c r="L87" t="s">
        <v>857</v>
      </c>
      <c r="M87" s="12" t="s">
        <v>858</v>
      </c>
      <c r="N87" s="5">
        <v>14838</v>
      </c>
      <c r="O87" t="s">
        <v>859</v>
      </c>
      <c r="Q87" t="s">
        <v>174</v>
      </c>
      <c r="R87">
        <v>3</v>
      </c>
      <c r="S87" s="2" t="s">
        <v>32</v>
      </c>
      <c r="T87" t="s">
        <v>19</v>
      </c>
      <c r="U87" s="4" t="s">
        <v>860</v>
      </c>
      <c r="V87" s="6">
        <f t="shared" si="7"/>
        <v>83.295890410958904</v>
      </c>
      <c r="W87">
        <v>35190</v>
      </c>
      <c r="X87" t="s">
        <v>861</v>
      </c>
      <c r="Y87">
        <v>4</v>
      </c>
    </row>
    <row r="88" spans="1:25" hidden="1" x14ac:dyDescent="0.3">
      <c r="A88" t="s">
        <v>862</v>
      </c>
      <c r="B88" s="6">
        <f>VALUE(RIGHT(A88,5))</f>
        <v>946</v>
      </c>
      <c r="C88" s="10" t="s">
        <v>863</v>
      </c>
      <c r="D88" s="2" t="s">
        <v>864</v>
      </c>
      <c r="F88" s="4" t="s">
        <v>865</v>
      </c>
      <c r="I88" s="3">
        <v>35000</v>
      </c>
      <c r="J88" t="s">
        <v>26</v>
      </c>
      <c r="K88" t="s">
        <v>866</v>
      </c>
      <c r="L88" t="s">
        <v>867</v>
      </c>
      <c r="M88" s="29" t="s">
        <v>868</v>
      </c>
      <c r="N88" s="5">
        <v>15443</v>
      </c>
      <c r="O88" t="s">
        <v>869</v>
      </c>
      <c r="Q88" t="s">
        <v>39</v>
      </c>
      <c r="R88">
        <v>3</v>
      </c>
      <c r="S88" s="2" t="s">
        <v>32</v>
      </c>
      <c r="T88" t="s">
        <v>19</v>
      </c>
      <c r="U88" s="4" t="s">
        <v>870</v>
      </c>
      <c r="V88" s="6">
        <f t="shared" si="7"/>
        <v>81.638356164383566</v>
      </c>
      <c r="W88">
        <v>35190</v>
      </c>
      <c r="X88" t="s">
        <v>871</v>
      </c>
      <c r="Y88">
        <v>4</v>
      </c>
    </row>
    <row r="89" spans="1:25" hidden="1" x14ac:dyDescent="0.3">
      <c r="A89" t="s">
        <v>872</v>
      </c>
      <c r="B89" s="6">
        <v>598</v>
      </c>
      <c r="C89" s="1" t="s">
        <v>873</v>
      </c>
      <c r="D89" s="2" t="s">
        <v>874</v>
      </c>
      <c r="F89" s="4" t="s">
        <v>875</v>
      </c>
      <c r="I89" s="3">
        <v>35400</v>
      </c>
      <c r="J89" t="s">
        <v>92</v>
      </c>
      <c r="K89" t="s">
        <v>876</v>
      </c>
      <c r="N89" s="5">
        <v>11749</v>
      </c>
      <c r="Q89" t="s">
        <v>39</v>
      </c>
      <c r="R89">
        <v>4</v>
      </c>
      <c r="S89" s="2" t="s">
        <v>85</v>
      </c>
      <c r="T89" t="s">
        <v>19</v>
      </c>
      <c r="U89" s="4" t="s">
        <v>877</v>
      </c>
      <c r="V89" s="6">
        <f t="shared" si="7"/>
        <v>91.758904109589039</v>
      </c>
      <c r="W89">
        <v>35190</v>
      </c>
      <c r="X89" t="s">
        <v>878</v>
      </c>
      <c r="Y89">
        <v>3</v>
      </c>
    </row>
    <row r="90" spans="1:25" hidden="1" x14ac:dyDescent="0.3">
      <c r="A90" t="s">
        <v>879</v>
      </c>
      <c r="B90" s="6">
        <f>VALUE(RIGHT(A90,5))</f>
        <v>868</v>
      </c>
      <c r="C90" s="8" t="s">
        <v>880</v>
      </c>
      <c r="D90" s="2" t="s">
        <v>881</v>
      </c>
      <c r="F90" s="4" t="s">
        <v>882</v>
      </c>
      <c r="I90" s="3">
        <v>35000</v>
      </c>
      <c r="J90" t="s">
        <v>26</v>
      </c>
      <c r="K90" t="s">
        <v>883</v>
      </c>
      <c r="L90" t="s">
        <v>884</v>
      </c>
      <c r="M90" t="s">
        <v>885</v>
      </c>
      <c r="N90" s="5">
        <v>18698</v>
      </c>
      <c r="O90" t="s">
        <v>886</v>
      </c>
      <c r="Q90" t="s">
        <v>39</v>
      </c>
      <c r="R90">
        <v>3</v>
      </c>
      <c r="S90" s="2" t="s">
        <v>32</v>
      </c>
      <c r="T90" t="s">
        <v>19</v>
      </c>
      <c r="U90" s="4" t="s">
        <v>887</v>
      </c>
      <c r="V90" s="6">
        <f t="shared" si="7"/>
        <v>72.720547945205482</v>
      </c>
      <c r="W90">
        <v>35190</v>
      </c>
      <c r="X90" t="s">
        <v>888</v>
      </c>
      <c r="Y90">
        <v>4</v>
      </c>
    </row>
    <row r="91" spans="1:25" hidden="1" x14ac:dyDescent="0.3">
      <c r="A91" t="s">
        <v>889</v>
      </c>
      <c r="B91" s="6">
        <f>VALUE(RIGHT(A91,5))</f>
        <v>247</v>
      </c>
      <c r="C91" s="10" t="s">
        <v>890</v>
      </c>
      <c r="D91" s="2" t="s">
        <v>891</v>
      </c>
      <c r="F91" s="4" t="s">
        <v>892</v>
      </c>
      <c r="I91" s="3">
        <v>35700</v>
      </c>
      <c r="J91" t="s">
        <v>26</v>
      </c>
      <c r="K91" t="s">
        <v>893</v>
      </c>
      <c r="L91" t="s">
        <v>894</v>
      </c>
      <c r="M91" t="s">
        <v>895</v>
      </c>
      <c r="N91" s="5">
        <v>20018</v>
      </c>
      <c r="O91" t="s">
        <v>896</v>
      </c>
      <c r="Q91" t="s">
        <v>174</v>
      </c>
      <c r="R91">
        <v>3</v>
      </c>
      <c r="S91" s="2" t="s">
        <v>32</v>
      </c>
      <c r="T91" t="s">
        <v>19</v>
      </c>
      <c r="U91" s="4" t="s">
        <v>897</v>
      </c>
      <c r="V91" s="6">
        <f t="shared" si="7"/>
        <v>69.104109589041101</v>
      </c>
      <c r="W91">
        <v>35190</v>
      </c>
      <c r="X91" t="s">
        <v>898</v>
      </c>
      <c r="Y91">
        <v>4</v>
      </c>
    </row>
    <row r="92" spans="1:25" hidden="1" x14ac:dyDescent="0.3">
      <c r="A92" t="s">
        <v>899</v>
      </c>
      <c r="B92" s="6">
        <v>1112</v>
      </c>
      <c r="C92" s="8" t="s">
        <v>900</v>
      </c>
      <c r="D92" s="2" t="s">
        <v>901</v>
      </c>
      <c r="F92" s="30" t="s">
        <v>902</v>
      </c>
      <c r="I92" s="31">
        <v>35370</v>
      </c>
      <c r="J92" s="30" t="s">
        <v>903</v>
      </c>
      <c r="L92" s="30" t="s">
        <v>904</v>
      </c>
      <c r="M92" t="s">
        <v>905</v>
      </c>
      <c r="N92" s="5"/>
      <c r="Q92" t="s">
        <v>39</v>
      </c>
      <c r="R92">
        <v>1</v>
      </c>
      <c r="S92" s="2" t="s">
        <v>40</v>
      </c>
      <c r="U92" s="4"/>
      <c r="V92" s="6"/>
    </row>
    <row r="93" spans="1:25" hidden="1" x14ac:dyDescent="0.3">
      <c r="A93" t="s">
        <v>906</v>
      </c>
      <c r="B93" s="6">
        <f>VALUE(RIGHT(A93,5))</f>
        <v>957</v>
      </c>
      <c r="C93" s="8" t="s">
        <v>907</v>
      </c>
      <c r="D93" s="2" t="s">
        <v>908</v>
      </c>
      <c r="E93" t="s">
        <v>907</v>
      </c>
      <c r="F93" s="4" t="s">
        <v>909</v>
      </c>
      <c r="I93" s="3">
        <v>35200</v>
      </c>
      <c r="J93" t="s">
        <v>26</v>
      </c>
      <c r="K93" t="s">
        <v>910</v>
      </c>
      <c r="L93" t="s">
        <v>911</v>
      </c>
      <c r="M93" t="s">
        <v>912</v>
      </c>
      <c r="N93" s="5">
        <v>20646</v>
      </c>
      <c r="O93" t="s">
        <v>913</v>
      </c>
      <c r="Q93" t="s">
        <v>39</v>
      </c>
      <c r="R93">
        <v>3</v>
      </c>
      <c r="S93" s="2" t="s">
        <v>32</v>
      </c>
      <c r="T93" t="s">
        <v>19</v>
      </c>
      <c r="U93" s="4" t="s">
        <v>914</v>
      </c>
      <c r="V93" s="6">
        <f t="shared" ref="V93:V99" si="9">( $Z$1-N93)/365</f>
        <v>67.38356164383562</v>
      </c>
      <c r="W93">
        <v>35190</v>
      </c>
      <c r="X93" t="s">
        <v>915</v>
      </c>
      <c r="Y93">
        <v>3</v>
      </c>
    </row>
    <row r="94" spans="1:25" x14ac:dyDescent="0.3">
      <c r="A94" t="s">
        <v>916</v>
      </c>
      <c r="B94" s="6">
        <f>VALUE(RIGHT(A94,5))</f>
        <v>767</v>
      </c>
      <c r="C94" s="8" t="s">
        <v>917</v>
      </c>
      <c r="D94" s="2" t="s">
        <v>918</v>
      </c>
      <c r="F94" s="4" t="s">
        <v>919</v>
      </c>
      <c r="I94" s="3">
        <v>35260</v>
      </c>
      <c r="J94" t="s">
        <v>920</v>
      </c>
      <c r="L94" t="s">
        <v>921</v>
      </c>
      <c r="M94" t="s">
        <v>922</v>
      </c>
      <c r="N94" s="5">
        <v>18457</v>
      </c>
      <c r="O94" t="s">
        <v>923</v>
      </c>
      <c r="Q94" t="s">
        <v>39</v>
      </c>
      <c r="R94">
        <v>4</v>
      </c>
      <c r="S94" s="2" t="s">
        <v>85</v>
      </c>
      <c r="T94" t="s">
        <v>19</v>
      </c>
      <c r="U94" s="4" t="s">
        <v>924</v>
      </c>
      <c r="V94" s="6">
        <f t="shared" si="9"/>
        <v>73.38082191780822</v>
      </c>
      <c r="W94">
        <v>35190</v>
      </c>
      <c r="X94" t="s">
        <v>925</v>
      </c>
      <c r="Y94">
        <v>3</v>
      </c>
    </row>
    <row r="95" spans="1:25" hidden="1" x14ac:dyDescent="0.3">
      <c r="A95" t="s">
        <v>926</v>
      </c>
      <c r="B95" s="6">
        <f>VALUE(RIGHT(A95,5))</f>
        <v>803</v>
      </c>
      <c r="C95" s="10" t="s">
        <v>927</v>
      </c>
      <c r="D95" s="2" t="s">
        <v>928</v>
      </c>
      <c r="F95" s="4" t="s">
        <v>929</v>
      </c>
      <c r="I95" s="3">
        <v>35400</v>
      </c>
      <c r="J95" t="s">
        <v>92</v>
      </c>
      <c r="K95" t="s">
        <v>930</v>
      </c>
      <c r="N95" s="5">
        <v>15334</v>
      </c>
      <c r="O95" t="s">
        <v>448</v>
      </c>
      <c r="Q95" t="s">
        <v>39</v>
      </c>
      <c r="R95">
        <v>4</v>
      </c>
      <c r="S95" s="2" t="s">
        <v>85</v>
      </c>
      <c r="T95" t="s">
        <v>19</v>
      </c>
      <c r="U95" s="4" t="s">
        <v>931</v>
      </c>
      <c r="V95" s="6">
        <f t="shared" si="9"/>
        <v>81.936986301369856</v>
      </c>
      <c r="W95">
        <v>35190</v>
      </c>
      <c r="X95" t="s">
        <v>932</v>
      </c>
      <c r="Y95">
        <v>3</v>
      </c>
    </row>
    <row r="96" spans="1:25" hidden="1" x14ac:dyDescent="0.3">
      <c r="A96" t="s">
        <v>933</v>
      </c>
      <c r="B96" s="6">
        <v>895</v>
      </c>
      <c r="C96" s="8" t="s">
        <v>934</v>
      </c>
      <c r="D96" s="2" t="s">
        <v>935</v>
      </c>
      <c r="E96" t="s">
        <v>936</v>
      </c>
      <c r="F96" s="4" t="s">
        <v>937</v>
      </c>
      <c r="I96" s="3">
        <v>35000</v>
      </c>
      <c r="J96" t="s">
        <v>26</v>
      </c>
      <c r="K96" t="s">
        <v>938</v>
      </c>
      <c r="L96" t="s">
        <v>939</v>
      </c>
      <c r="M96" t="s">
        <v>940</v>
      </c>
      <c r="N96" s="5">
        <v>13074</v>
      </c>
      <c r="O96" t="s">
        <v>941</v>
      </c>
      <c r="Q96" t="s">
        <v>39</v>
      </c>
      <c r="R96">
        <v>3</v>
      </c>
      <c r="S96" s="2" t="s">
        <v>32</v>
      </c>
      <c r="T96" t="s">
        <v>19</v>
      </c>
      <c r="U96" s="4" t="s">
        <v>942</v>
      </c>
      <c r="V96" s="6">
        <f t="shared" si="9"/>
        <v>88.128767123287673</v>
      </c>
      <c r="W96">
        <v>35190</v>
      </c>
      <c r="X96" t="s">
        <v>943</v>
      </c>
      <c r="Y96">
        <v>4</v>
      </c>
    </row>
    <row r="97" spans="1:25" x14ac:dyDescent="0.3">
      <c r="A97" t="s">
        <v>944</v>
      </c>
      <c r="B97" s="6">
        <f>VALUE(RIGHT(A97,5))</f>
        <v>1080</v>
      </c>
      <c r="C97" s="10" t="s">
        <v>945</v>
      </c>
      <c r="D97" s="2" t="s">
        <v>946</v>
      </c>
      <c r="F97" s="4" t="s">
        <v>947</v>
      </c>
      <c r="I97" s="3">
        <v>35400</v>
      </c>
      <c r="J97" t="s">
        <v>92</v>
      </c>
      <c r="K97" t="s">
        <v>948</v>
      </c>
      <c r="L97" t="s">
        <v>949</v>
      </c>
      <c r="M97" t="s">
        <v>950</v>
      </c>
      <c r="N97" s="5">
        <v>12716</v>
      </c>
      <c r="O97" t="s">
        <v>412</v>
      </c>
      <c r="Q97" t="s">
        <v>39</v>
      </c>
      <c r="R97">
        <v>4</v>
      </c>
      <c r="S97" s="2" t="s">
        <v>85</v>
      </c>
      <c r="T97" t="s">
        <v>19</v>
      </c>
      <c r="U97" s="21" t="s">
        <v>951</v>
      </c>
      <c r="V97" s="6">
        <f t="shared" si="9"/>
        <v>89.109589041095887</v>
      </c>
      <c r="W97">
        <v>35200</v>
      </c>
      <c r="X97" t="s">
        <v>26</v>
      </c>
      <c r="Y97">
        <v>3</v>
      </c>
    </row>
    <row r="98" spans="1:25" hidden="1" x14ac:dyDescent="0.3">
      <c r="A98" t="s">
        <v>952</v>
      </c>
      <c r="B98" s="6">
        <f>VALUE(RIGHT(A98,5))</f>
        <v>598</v>
      </c>
      <c r="C98" s="8" t="s">
        <v>953</v>
      </c>
      <c r="D98" s="2" t="s">
        <v>954</v>
      </c>
      <c r="F98" s="4" t="s">
        <v>955</v>
      </c>
      <c r="I98" s="3">
        <v>35170</v>
      </c>
      <c r="J98" t="s">
        <v>496</v>
      </c>
      <c r="K98" t="s">
        <v>956</v>
      </c>
      <c r="L98" t="s">
        <v>957</v>
      </c>
      <c r="M98" s="29" t="s">
        <v>958</v>
      </c>
      <c r="N98" s="5">
        <v>11607</v>
      </c>
      <c r="Q98" t="s">
        <v>39</v>
      </c>
      <c r="R98">
        <v>3</v>
      </c>
      <c r="S98" s="2" t="s">
        <v>32</v>
      </c>
      <c r="T98" t="s">
        <v>19</v>
      </c>
      <c r="U98" t="s">
        <v>155</v>
      </c>
      <c r="V98" s="6">
        <f t="shared" si="9"/>
        <v>92.147945205479445</v>
      </c>
      <c r="W98">
        <v>35210</v>
      </c>
      <c r="X98" t="s">
        <v>959</v>
      </c>
      <c r="Y98">
        <v>1</v>
      </c>
    </row>
    <row r="99" spans="1:25" hidden="1" x14ac:dyDescent="0.3">
      <c r="A99" t="s">
        <v>960</v>
      </c>
      <c r="B99" s="6">
        <f>VALUE(RIGHT(A99,5))</f>
        <v>1014</v>
      </c>
      <c r="C99" s="8" t="s">
        <v>961</v>
      </c>
      <c r="D99" s="2" t="s">
        <v>962</v>
      </c>
      <c r="F99" s="4" t="s">
        <v>963</v>
      </c>
      <c r="G99" t="s">
        <v>964</v>
      </c>
      <c r="I99" s="3">
        <v>35136</v>
      </c>
      <c r="J99" t="s">
        <v>715</v>
      </c>
      <c r="K99" t="s">
        <v>965</v>
      </c>
      <c r="M99" t="s">
        <v>966</v>
      </c>
      <c r="N99" s="5">
        <v>13919</v>
      </c>
      <c r="O99" t="s">
        <v>967</v>
      </c>
      <c r="Q99" t="s">
        <v>39</v>
      </c>
      <c r="R99">
        <v>3</v>
      </c>
      <c r="S99" s="2" t="s">
        <v>32</v>
      </c>
      <c r="T99" t="s">
        <v>19</v>
      </c>
      <c r="U99" s="4" t="s">
        <v>968</v>
      </c>
      <c r="V99" s="6">
        <f t="shared" si="9"/>
        <v>85.813698630136983</v>
      </c>
      <c r="W99">
        <v>35210</v>
      </c>
      <c r="X99" t="s">
        <v>969</v>
      </c>
      <c r="Y99">
        <v>1</v>
      </c>
    </row>
    <row r="100" spans="1:25" x14ac:dyDescent="0.3">
      <c r="A100" t="s">
        <v>970</v>
      </c>
      <c r="B100" s="6">
        <f>+B99+1</f>
        <v>1015</v>
      </c>
      <c r="C100" s="8" t="s">
        <v>971</v>
      </c>
      <c r="D100" s="2" t="s">
        <v>972</v>
      </c>
      <c r="M100" t="s">
        <v>973</v>
      </c>
      <c r="O100" t="s">
        <v>974</v>
      </c>
      <c r="Q100" t="s">
        <v>39</v>
      </c>
      <c r="R100">
        <v>4</v>
      </c>
      <c r="S100" s="2" t="s">
        <v>85</v>
      </c>
      <c r="U100" t="s">
        <v>975</v>
      </c>
      <c r="V100" s="6"/>
      <c r="W100">
        <v>35540</v>
      </c>
      <c r="X100" t="s">
        <v>976</v>
      </c>
      <c r="Y100">
        <v>4</v>
      </c>
    </row>
    <row r="101" spans="1:25" hidden="1" x14ac:dyDescent="0.3">
      <c r="A101" t="s">
        <v>977</v>
      </c>
      <c r="B101" s="6">
        <f>VALUE(RIGHT(A101,5))</f>
        <v>835</v>
      </c>
      <c r="C101" s="8" t="s">
        <v>978</v>
      </c>
      <c r="D101" s="2" t="s">
        <v>979</v>
      </c>
      <c r="F101" s="4" t="s">
        <v>980</v>
      </c>
      <c r="I101" s="3">
        <v>35700</v>
      </c>
      <c r="J101" t="s">
        <v>26</v>
      </c>
      <c r="K101" t="s">
        <v>981</v>
      </c>
      <c r="N101" s="5">
        <v>14589</v>
      </c>
      <c r="O101" t="s">
        <v>982</v>
      </c>
      <c r="Q101" t="s">
        <v>174</v>
      </c>
      <c r="R101">
        <v>3</v>
      </c>
      <c r="S101" s="2" t="s">
        <v>32</v>
      </c>
      <c r="T101" t="s">
        <v>19</v>
      </c>
      <c r="U101" s="4" t="s">
        <v>983</v>
      </c>
      <c r="V101" s="6">
        <f t="shared" ref="V101:V111" si="10">( $Z$1-N101)/365</f>
        <v>83.978082191780828</v>
      </c>
      <c r="W101">
        <v>35210</v>
      </c>
      <c r="X101" t="s">
        <v>984</v>
      </c>
      <c r="Y101">
        <v>1</v>
      </c>
    </row>
    <row r="102" spans="1:25" hidden="1" x14ac:dyDescent="0.3">
      <c r="A102" t="s">
        <v>985</v>
      </c>
      <c r="B102" s="6">
        <f>VALUE(RIGHT(A102,5))</f>
        <v>1048</v>
      </c>
      <c r="C102" s="8" t="s">
        <v>986</v>
      </c>
      <c r="D102" s="2" t="s">
        <v>987</v>
      </c>
      <c r="F102" s="4" t="s">
        <v>988</v>
      </c>
      <c r="I102" s="3">
        <v>35510</v>
      </c>
      <c r="J102" t="s">
        <v>47</v>
      </c>
      <c r="K102" t="s">
        <v>989</v>
      </c>
      <c r="L102" t="s">
        <v>990</v>
      </c>
      <c r="M102" t="s">
        <v>991</v>
      </c>
      <c r="N102" s="5">
        <v>19549</v>
      </c>
      <c r="O102" t="s">
        <v>992</v>
      </c>
      <c r="Q102" t="s">
        <v>39</v>
      </c>
      <c r="R102">
        <v>3</v>
      </c>
      <c r="S102" s="2" t="s">
        <v>32</v>
      </c>
      <c r="T102" t="s">
        <v>19</v>
      </c>
      <c r="U102" s="4" t="s">
        <v>993</v>
      </c>
      <c r="V102" s="6">
        <f t="shared" si="10"/>
        <v>70.389041095890406</v>
      </c>
      <c r="W102">
        <v>35210</v>
      </c>
      <c r="X102" t="s">
        <v>994</v>
      </c>
      <c r="Y102">
        <v>1</v>
      </c>
    </row>
    <row r="103" spans="1:25" hidden="1" x14ac:dyDescent="0.3">
      <c r="A103" t="s">
        <v>995</v>
      </c>
      <c r="B103" s="6">
        <v>957</v>
      </c>
      <c r="C103" s="8" t="s">
        <v>996</v>
      </c>
      <c r="D103" s="2" t="s">
        <v>997</v>
      </c>
      <c r="F103" s="4" t="s">
        <v>998</v>
      </c>
      <c r="I103" s="3">
        <v>35210</v>
      </c>
      <c r="J103" t="s">
        <v>959</v>
      </c>
      <c r="L103" t="s">
        <v>999</v>
      </c>
      <c r="M103" s="12" t="s">
        <v>1000</v>
      </c>
      <c r="N103" s="5">
        <v>16436</v>
      </c>
      <c r="O103" t="s">
        <v>1001</v>
      </c>
      <c r="Q103" t="s">
        <v>174</v>
      </c>
      <c r="R103">
        <v>1</v>
      </c>
      <c r="S103" s="2" t="s">
        <v>40</v>
      </c>
      <c r="T103" t="s">
        <v>19</v>
      </c>
      <c r="U103" s="4" t="s">
        <v>1002</v>
      </c>
      <c r="V103" s="6">
        <f t="shared" si="10"/>
        <v>78.917808219178085</v>
      </c>
      <c r="W103">
        <v>35210</v>
      </c>
      <c r="X103" t="s">
        <v>1003</v>
      </c>
      <c r="Y103">
        <v>1</v>
      </c>
    </row>
    <row r="104" spans="1:25" hidden="1" x14ac:dyDescent="0.3">
      <c r="B104" s="6">
        <v>767</v>
      </c>
      <c r="C104" s="8" t="s">
        <v>1004</v>
      </c>
      <c r="D104" s="2" t="s">
        <v>1005</v>
      </c>
      <c r="F104" s="4" t="s">
        <v>1006</v>
      </c>
      <c r="I104" s="3">
        <v>35300</v>
      </c>
      <c r="J104" t="s">
        <v>36</v>
      </c>
      <c r="K104" t="s">
        <v>1007</v>
      </c>
      <c r="M104" t="s">
        <v>1008</v>
      </c>
      <c r="N104" s="5">
        <v>17090</v>
      </c>
      <c r="O104" t="s">
        <v>448</v>
      </c>
      <c r="P104" t="s">
        <v>1009</v>
      </c>
      <c r="Q104" t="s">
        <v>174</v>
      </c>
      <c r="R104">
        <v>1</v>
      </c>
      <c r="S104" s="2" t="s">
        <v>40</v>
      </c>
      <c r="T104" t="s">
        <v>19</v>
      </c>
      <c r="U104" s="4" t="s">
        <v>1010</v>
      </c>
      <c r="V104" s="6">
        <f t="shared" si="10"/>
        <v>77.126027397260273</v>
      </c>
      <c r="W104">
        <v>35210</v>
      </c>
      <c r="X104" t="s">
        <v>1011</v>
      </c>
      <c r="Y104">
        <v>1</v>
      </c>
    </row>
    <row r="105" spans="1:25" hidden="1" x14ac:dyDescent="0.3">
      <c r="A105" t="s">
        <v>1012</v>
      </c>
      <c r="B105" s="6">
        <f>VALUE(RIGHT(A105,5))</f>
        <v>813</v>
      </c>
      <c r="C105" s="10" t="s">
        <v>1013</v>
      </c>
      <c r="D105" s="2" t="s">
        <v>1014</v>
      </c>
      <c r="F105" s="4" t="s">
        <v>1015</v>
      </c>
      <c r="I105" s="3">
        <v>35500</v>
      </c>
      <c r="J105" t="s">
        <v>1016</v>
      </c>
      <c r="L105" t="s">
        <v>1017</v>
      </c>
      <c r="M105" t="s">
        <v>1018</v>
      </c>
      <c r="N105" s="5">
        <v>13829</v>
      </c>
      <c r="O105" t="s">
        <v>1019</v>
      </c>
      <c r="Q105" t="s">
        <v>39</v>
      </c>
      <c r="R105">
        <v>1</v>
      </c>
      <c r="S105" s="2" t="s">
        <v>40</v>
      </c>
      <c r="T105" t="s">
        <v>19</v>
      </c>
      <c r="U105" s="4" t="s">
        <v>1020</v>
      </c>
      <c r="V105" s="6">
        <f t="shared" si="10"/>
        <v>86.060273972602744</v>
      </c>
      <c r="W105">
        <v>35210</v>
      </c>
      <c r="X105" t="s">
        <v>1021</v>
      </c>
      <c r="Y105">
        <v>1</v>
      </c>
    </row>
    <row r="106" spans="1:25" hidden="1" x14ac:dyDescent="0.3">
      <c r="A106" t="s">
        <v>1022</v>
      </c>
      <c r="B106" s="6">
        <f>VALUE(RIGHT(A106,5))</f>
        <v>849</v>
      </c>
      <c r="C106" s="8" t="s">
        <v>1023</v>
      </c>
      <c r="D106" s="2" t="s">
        <v>1024</v>
      </c>
      <c r="F106" s="4" t="s">
        <v>1025</v>
      </c>
      <c r="I106" s="3">
        <v>35520</v>
      </c>
      <c r="J106" t="s">
        <v>1026</v>
      </c>
      <c r="L106" t="s">
        <v>1027</v>
      </c>
      <c r="M106" t="s">
        <v>1028</v>
      </c>
      <c r="N106" s="5">
        <v>17886</v>
      </c>
      <c r="O106" t="s">
        <v>797</v>
      </c>
      <c r="Q106" t="s">
        <v>39</v>
      </c>
      <c r="R106">
        <v>3</v>
      </c>
      <c r="S106" s="2" t="s">
        <v>32</v>
      </c>
      <c r="T106" t="s">
        <v>19</v>
      </c>
      <c r="U106" s="4" t="s">
        <v>1029</v>
      </c>
      <c r="V106" s="6">
        <f t="shared" si="10"/>
        <v>74.945205479452056</v>
      </c>
      <c r="W106">
        <v>35210</v>
      </c>
      <c r="X106" t="s">
        <v>1030</v>
      </c>
      <c r="Y106">
        <v>1</v>
      </c>
    </row>
    <row r="107" spans="1:25" x14ac:dyDescent="0.3">
      <c r="A107" t="s">
        <v>1031</v>
      </c>
      <c r="B107" s="6">
        <f>VALUE(RIGHT(A107,5))</f>
        <v>551</v>
      </c>
      <c r="C107" s="8" t="s">
        <v>1032</v>
      </c>
      <c r="D107" s="2" t="s">
        <v>1033</v>
      </c>
      <c r="E107" t="s">
        <v>1034</v>
      </c>
      <c r="F107" s="4" t="s">
        <v>1035</v>
      </c>
      <c r="I107" s="3">
        <v>35120</v>
      </c>
      <c r="J107" t="s">
        <v>176</v>
      </c>
      <c r="K107" t="s">
        <v>1036</v>
      </c>
      <c r="L107" t="s">
        <v>1037</v>
      </c>
      <c r="M107" t="s">
        <v>1038</v>
      </c>
      <c r="N107" s="5">
        <v>16363</v>
      </c>
      <c r="O107" t="s">
        <v>1039</v>
      </c>
      <c r="P107" t="s">
        <v>1040</v>
      </c>
      <c r="Q107" t="s">
        <v>39</v>
      </c>
      <c r="R107">
        <v>4</v>
      </c>
      <c r="S107" s="2" t="s">
        <v>85</v>
      </c>
      <c r="T107" t="s">
        <v>19</v>
      </c>
      <c r="U107" s="4" t="s">
        <v>1041</v>
      </c>
      <c r="V107" s="6">
        <f t="shared" si="10"/>
        <v>79.117808219178087</v>
      </c>
      <c r="W107">
        <v>35220</v>
      </c>
      <c r="X107" t="s">
        <v>1042</v>
      </c>
      <c r="Y107">
        <v>1</v>
      </c>
    </row>
    <row r="108" spans="1:25" hidden="1" x14ac:dyDescent="0.3">
      <c r="A108" t="s">
        <v>1043</v>
      </c>
      <c r="B108" s="6">
        <f>VALUE(RIGHT(A108,5))</f>
        <v>601</v>
      </c>
      <c r="C108" s="10" t="s">
        <v>1044</v>
      </c>
      <c r="D108" s="2" t="s">
        <v>1045</v>
      </c>
      <c r="F108" s="4" t="s">
        <v>1046</v>
      </c>
      <c r="I108" s="3">
        <v>35170</v>
      </c>
      <c r="J108" t="s">
        <v>496</v>
      </c>
      <c r="K108" t="s">
        <v>1047</v>
      </c>
      <c r="L108" t="s">
        <v>1048</v>
      </c>
      <c r="M108" t="s">
        <v>1049</v>
      </c>
      <c r="N108" s="5">
        <v>22887</v>
      </c>
      <c r="O108" t="s">
        <v>1050</v>
      </c>
      <c r="Q108" t="s">
        <v>39</v>
      </c>
      <c r="R108">
        <v>3</v>
      </c>
      <c r="S108" s="2" t="s">
        <v>32</v>
      </c>
      <c r="T108" t="s">
        <v>19</v>
      </c>
      <c r="U108" s="4" t="s">
        <v>1051</v>
      </c>
      <c r="V108" s="6">
        <f t="shared" si="10"/>
        <v>61.243835616438353</v>
      </c>
      <c r="W108">
        <v>35220</v>
      </c>
      <c r="X108" t="s">
        <v>1052</v>
      </c>
      <c r="Y108">
        <v>1</v>
      </c>
    </row>
    <row r="109" spans="1:25" hidden="1" x14ac:dyDescent="0.3">
      <c r="A109" t="s">
        <v>1053</v>
      </c>
      <c r="B109" s="6">
        <v>1005</v>
      </c>
      <c r="C109" s="1" t="s">
        <v>1054</v>
      </c>
      <c r="D109" s="2" t="s">
        <v>1055</v>
      </c>
      <c r="F109" s="4" t="s">
        <v>1056</v>
      </c>
      <c r="I109" s="3">
        <v>35700</v>
      </c>
      <c r="J109" t="s">
        <v>26</v>
      </c>
      <c r="L109" t="s">
        <v>1057</v>
      </c>
      <c r="M109" s="29" t="s">
        <v>1058</v>
      </c>
      <c r="N109" s="5">
        <v>21517</v>
      </c>
      <c r="O109" t="s">
        <v>1059</v>
      </c>
      <c r="Q109" t="s">
        <v>39</v>
      </c>
      <c r="R109">
        <v>3</v>
      </c>
      <c r="S109" s="2" t="s">
        <v>32</v>
      </c>
      <c r="T109" t="s">
        <v>19</v>
      </c>
      <c r="U109" s="4" t="s">
        <v>1060</v>
      </c>
      <c r="V109" s="6">
        <f t="shared" si="10"/>
        <v>64.9972602739726</v>
      </c>
      <c r="W109">
        <v>35220</v>
      </c>
      <c r="X109" t="s">
        <v>1061</v>
      </c>
      <c r="Y109">
        <v>1</v>
      </c>
    </row>
    <row r="110" spans="1:25" hidden="1" x14ac:dyDescent="0.3">
      <c r="A110" t="s">
        <v>1062</v>
      </c>
      <c r="B110" s="6">
        <f>VALUE(RIGHT(A110,5))</f>
        <v>1063</v>
      </c>
      <c r="C110" s="8" t="s">
        <v>1063</v>
      </c>
      <c r="D110" s="2" t="s">
        <v>1064</v>
      </c>
      <c r="F110" s="4" t="s">
        <v>1065</v>
      </c>
      <c r="I110" s="3">
        <v>35000</v>
      </c>
      <c r="J110" t="s">
        <v>26</v>
      </c>
      <c r="K110" t="s">
        <v>1066</v>
      </c>
      <c r="L110" t="s">
        <v>1067</v>
      </c>
      <c r="M110" s="29" t="s">
        <v>1068</v>
      </c>
      <c r="N110" s="5">
        <v>12909</v>
      </c>
      <c r="O110" t="s">
        <v>1069</v>
      </c>
      <c r="Q110" t="s">
        <v>39</v>
      </c>
      <c r="R110">
        <v>3</v>
      </c>
      <c r="S110" s="2" t="s">
        <v>32</v>
      </c>
      <c r="T110" t="s">
        <v>19</v>
      </c>
      <c r="U110" s="4" t="s">
        <v>1070</v>
      </c>
      <c r="V110" s="6">
        <f t="shared" si="10"/>
        <v>88.580821917808223</v>
      </c>
      <c r="W110">
        <v>35230</v>
      </c>
      <c r="X110" t="s">
        <v>1071</v>
      </c>
      <c r="Y110">
        <v>3</v>
      </c>
    </row>
    <row r="111" spans="1:25" x14ac:dyDescent="0.3">
      <c r="A111" t="s">
        <v>1072</v>
      </c>
      <c r="B111" s="6">
        <f>VALUE(RIGHT(A111,5))</f>
        <v>658</v>
      </c>
      <c r="C111" s="10" t="s">
        <v>1073</v>
      </c>
      <c r="D111" s="2" t="s">
        <v>1074</v>
      </c>
      <c r="E111" t="s">
        <v>1073</v>
      </c>
      <c r="F111" s="4" t="s">
        <v>1075</v>
      </c>
      <c r="I111" s="3">
        <v>35120</v>
      </c>
      <c r="J111" t="s">
        <v>136</v>
      </c>
      <c r="L111" t="s">
        <v>1076</v>
      </c>
      <c r="M111" t="s">
        <v>1077</v>
      </c>
      <c r="N111" s="5">
        <v>28209</v>
      </c>
      <c r="O111" t="s">
        <v>1078</v>
      </c>
      <c r="Q111" t="s">
        <v>39</v>
      </c>
      <c r="R111">
        <v>4</v>
      </c>
      <c r="S111" s="2" t="s">
        <v>85</v>
      </c>
      <c r="T111" t="s">
        <v>19</v>
      </c>
      <c r="U111" s="4" t="s">
        <v>1079</v>
      </c>
      <c r="V111" s="6">
        <f t="shared" si="10"/>
        <v>46.663013698630138</v>
      </c>
      <c r="W111">
        <v>35230</v>
      </c>
      <c r="X111" t="s">
        <v>1080</v>
      </c>
      <c r="Y111">
        <v>3</v>
      </c>
    </row>
    <row r="112" spans="1:25" hidden="1" x14ac:dyDescent="0.3">
      <c r="A112" t="s">
        <v>1081</v>
      </c>
      <c r="B112" s="6">
        <v>1108</v>
      </c>
      <c r="C112" s="8" t="s">
        <v>1082</v>
      </c>
      <c r="D112" s="34" t="s">
        <v>1083</v>
      </c>
      <c r="E112" t="s">
        <v>1084</v>
      </c>
      <c r="F112" s="30" t="s">
        <v>1085</v>
      </c>
      <c r="I112" s="3">
        <v>35700</v>
      </c>
      <c r="J112" t="s">
        <v>26</v>
      </c>
      <c r="L112" s="30" t="s">
        <v>1086</v>
      </c>
      <c r="M112" s="29" t="s">
        <v>1087</v>
      </c>
      <c r="N112" s="5"/>
      <c r="Q112" t="s">
        <v>39</v>
      </c>
      <c r="R112">
        <v>3</v>
      </c>
      <c r="S112" s="2" t="s">
        <v>32</v>
      </c>
      <c r="U112" s="4"/>
      <c r="V112" s="6"/>
    </row>
    <row r="113" spans="1:25" hidden="1" x14ac:dyDescent="0.3">
      <c r="A113" t="s">
        <v>1088</v>
      </c>
      <c r="B113" s="6">
        <v>1091</v>
      </c>
      <c r="C113" s="1" t="s">
        <v>1089</v>
      </c>
      <c r="D113" s="2" t="s">
        <v>1090</v>
      </c>
      <c r="F113" s="4" t="s">
        <v>1091</v>
      </c>
      <c r="G113" s="16"/>
      <c r="H113" s="16"/>
      <c r="I113" s="3">
        <v>35000</v>
      </c>
      <c r="J113" t="s">
        <v>26</v>
      </c>
      <c r="K113" s="16"/>
      <c r="L113" t="s">
        <v>1092</v>
      </c>
      <c r="M113" s="29" t="s">
        <v>1093</v>
      </c>
      <c r="N113" s="5">
        <v>14304</v>
      </c>
      <c r="O113" t="s">
        <v>974</v>
      </c>
      <c r="Q113" t="s">
        <v>174</v>
      </c>
      <c r="R113">
        <v>3</v>
      </c>
      <c r="S113" s="2" t="s">
        <v>32</v>
      </c>
      <c r="T113" s="16"/>
      <c r="U113" t="s">
        <v>974</v>
      </c>
      <c r="V113" s="6">
        <f t="shared" ref="V113:V127" si="11">( $Z$1-N113)/365</f>
        <v>84.758904109589039</v>
      </c>
      <c r="W113">
        <v>35550</v>
      </c>
      <c r="X113" t="s">
        <v>1094</v>
      </c>
      <c r="Y113">
        <v>2</v>
      </c>
    </row>
    <row r="114" spans="1:25" hidden="1" x14ac:dyDescent="0.3">
      <c r="A114" t="s">
        <v>1095</v>
      </c>
      <c r="B114" s="6">
        <v>813</v>
      </c>
      <c r="C114" s="8" t="s">
        <v>1096</v>
      </c>
      <c r="D114" s="2" t="s">
        <v>1097</v>
      </c>
      <c r="F114" s="4" t="s">
        <v>1098</v>
      </c>
      <c r="I114" s="3">
        <v>35530</v>
      </c>
      <c r="J114" t="s">
        <v>1099</v>
      </c>
      <c r="L114" t="s">
        <v>1100</v>
      </c>
      <c r="M114" t="s">
        <v>1101</v>
      </c>
      <c r="N114" s="5">
        <v>23355</v>
      </c>
      <c r="O114" t="s">
        <v>1102</v>
      </c>
      <c r="P114" t="s">
        <v>1103</v>
      </c>
      <c r="Q114" t="s">
        <v>39</v>
      </c>
      <c r="R114">
        <v>3</v>
      </c>
      <c r="S114" s="2" t="s">
        <v>32</v>
      </c>
      <c r="T114" t="s">
        <v>19</v>
      </c>
      <c r="U114" s="4" t="s">
        <v>1104</v>
      </c>
      <c r="V114" s="6">
        <f t="shared" si="11"/>
        <v>59.961643835616435</v>
      </c>
      <c r="W114">
        <v>35230</v>
      </c>
      <c r="X114" t="s">
        <v>1105</v>
      </c>
      <c r="Y114">
        <v>3</v>
      </c>
    </row>
    <row r="115" spans="1:25" hidden="1" x14ac:dyDescent="0.3">
      <c r="A115" t="s">
        <v>1106</v>
      </c>
      <c r="B115" s="6">
        <f>VALUE(RIGHT(A115,5))</f>
        <v>817</v>
      </c>
      <c r="C115" s="10" t="s">
        <v>1107</v>
      </c>
      <c r="D115" s="2" t="s">
        <v>1108</v>
      </c>
      <c r="F115" s="4" t="s">
        <v>1109</v>
      </c>
      <c r="I115" s="3">
        <v>35700</v>
      </c>
      <c r="J115" t="s">
        <v>26</v>
      </c>
      <c r="K115" t="s">
        <v>1110</v>
      </c>
      <c r="L115" t="s">
        <v>1111</v>
      </c>
      <c r="M115" t="s">
        <v>1112</v>
      </c>
      <c r="N115" s="5">
        <v>18495</v>
      </c>
      <c r="O115" t="s">
        <v>1113</v>
      </c>
      <c r="Q115" t="s">
        <v>39</v>
      </c>
      <c r="R115">
        <v>3</v>
      </c>
      <c r="S115" s="2" t="s">
        <v>32</v>
      </c>
      <c r="T115" t="s">
        <v>19</v>
      </c>
      <c r="U115" s="4" t="s">
        <v>1114</v>
      </c>
      <c r="V115" s="6">
        <f t="shared" si="11"/>
        <v>73.276712328767118</v>
      </c>
      <c r="W115">
        <v>35230</v>
      </c>
      <c r="X115" t="s">
        <v>436</v>
      </c>
      <c r="Y115">
        <v>3</v>
      </c>
    </row>
    <row r="116" spans="1:25" x14ac:dyDescent="0.3">
      <c r="A116" t="s">
        <v>1115</v>
      </c>
      <c r="B116" s="6">
        <f>VALUE(RIGHT(A116,5))</f>
        <v>403</v>
      </c>
      <c r="C116" s="1" t="s">
        <v>1116</v>
      </c>
      <c r="D116" s="2" t="s">
        <v>1117</v>
      </c>
      <c r="F116" s="4" t="s">
        <v>1118</v>
      </c>
      <c r="I116" s="3">
        <v>35400</v>
      </c>
      <c r="J116" t="s">
        <v>92</v>
      </c>
      <c r="L116" t="s">
        <v>1119</v>
      </c>
      <c r="M116" t="s">
        <v>1120</v>
      </c>
      <c r="N116" s="5">
        <v>16358</v>
      </c>
      <c r="O116" t="s">
        <v>1121</v>
      </c>
      <c r="P116" t="s">
        <v>1122</v>
      </c>
      <c r="Q116" t="s">
        <v>39</v>
      </c>
      <c r="R116">
        <v>4</v>
      </c>
      <c r="S116" s="2" t="s">
        <v>85</v>
      </c>
      <c r="T116" t="s">
        <v>19</v>
      </c>
      <c r="U116" s="4" t="s">
        <v>1123</v>
      </c>
      <c r="V116" s="6">
        <f t="shared" si="11"/>
        <v>79.131506849315073</v>
      </c>
      <c r="W116">
        <v>35230</v>
      </c>
      <c r="X116" t="s">
        <v>1124</v>
      </c>
      <c r="Y116">
        <v>3</v>
      </c>
    </row>
    <row r="117" spans="1:25" hidden="1" x14ac:dyDescent="0.3">
      <c r="A117" t="s">
        <v>1125</v>
      </c>
      <c r="B117" s="6">
        <f>VALUE(RIGHT(A117,5))</f>
        <v>304</v>
      </c>
      <c r="C117" s="8" t="s">
        <v>1126</v>
      </c>
      <c r="D117" s="2" t="s">
        <v>1127</v>
      </c>
      <c r="F117" s="4" t="s">
        <v>1128</v>
      </c>
      <c r="I117" s="3">
        <v>35760</v>
      </c>
      <c r="J117" t="s">
        <v>161</v>
      </c>
      <c r="K117" t="s">
        <v>1129</v>
      </c>
      <c r="L117" t="s">
        <v>1130</v>
      </c>
      <c r="M117" t="s">
        <v>1131</v>
      </c>
      <c r="N117" s="5">
        <v>14331</v>
      </c>
      <c r="O117" t="s">
        <v>1132</v>
      </c>
      <c r="Q117" t="s">
        <v>39</v>
      </c>
      <c r="R117">
        <v>3</v>
      </c>
      <c r="S117" s="2" t="s">
        <v>32</v>
      </c>
      <c r="T117" t="s">
        <v>19</v>
      </c>
      <c r="U117" s="4" t="s">
        <v>1133</v>
      </c>
      <c r="V117" s="6">
        <f t="shared" si="11"/>
        <v>84.68493150684931</v>
      </c>
      <c r="W117">
        <v>35235</v>
      </c>
      <c r="X117" t="s">
        <v>1134</v>
      </c>
      <c r="Y117">
        <v>3</v>
      </c>
    </row>
    <row r="118" spans="1:25" hidden="1" x14ac:dyDescent="0.3">
      <c r="A118" t="s">
        <v>1135</v>
      </c>
      <c r="B118" s="6">
        <v>1063</v>
      </c>
      <c r="C118" s="10" t="s">
        <v>1136</v>
      </c>
      <c r="D118" s="2" t="s">
        <v>1137</v>
      </c>
      <c r="F118" s="4" t="s">
        <v>1138</v>
      </c>
      <c r="I118" s="3">
        <v>35700</v>
      </c>
      <c r="J118" t="s">
        <v>26</v>
      </c>
      <c r="K118" t="s">
        <v>1139</v>
      </c>
      <c r="L118" t="s">
        <v>1140</v>
      </c>
      <c r="M118" t="s">
        <v>1141</v>
      </c>
      <c r="N118" s="5">
        <v>18715</v>
      </c>
      <c r="O118" t="s">
        <v>1142</v>
      </c>
      <c r="Q118" t="s">
        <v>174</v>
      </c>
      <c r="R118">
        <v>3</v>
      </c>
      <c r="S118" s="2" t="s">
        <v>32</v>
      </c>
      <c r="T118" t="s">
        <v>19</v>
      </c>
      <c r="U118" s="4" t="s">
        <v>1143</v>
      </c>
      <c r="V118" s="6">
        <f t="shared" si="11"/>
        <v>72.673972602739724</v>
      </c>
      <c r="W118">
        <v>35240</v>
      </c>
      <c r="X118" t="s">
        <v>1144</v>
      </c>
      <c r="Y118">
        <v>1</v>
      </c>
    </row>
    <row r="119" spans="1:25" hidden="1" x14ac:dyDescent="0.3">
      <c r="B119" s="6">
        <v>658</v>
      </c>
      <c r="C119" s="8" t="s">
        <v>1145</v>
      </c>
      <c r="D119" s="2" t="s">
        <v>1146</v>
      </c>
      <c r="F119" s="4" t="s">
        <v>1147</v>
      </c>
      <c r="I119" s="3">
        <v>35000</v>
      </c>
      <c r="J119" t="s">
        <v>26</v>
      </c>
      <c r="K119" t="s">
        <v>1148</v>
      </c>
      <c r="L119" t="s">
        <v>1149</v>
      </c>
      <c r="M119" s="12" t="s">
        <v>1150</v>
      </c>
      <c r="N119" s="5">
        <v>17058</v>
      </c>
      <c r="O119" t="s">
        <v>1151</v>
      </c>
      <c r="Q119" t="s">
        <v>39</v>
      </c>
      <c r="R119">
        <v>3</v>
      </c>
      <c r="S119" s="2" t="s">
        <v>32</v>
      </c>
      <c r="T119" t="s">
        <v>19</v>
      </c>
      <c r="U119" s="4" t="s">
        <v>1152</v>
      </c>
      <c r="V119" s="6">
        <f t="shared" si="11"/>
        <v>77.213698630136989</v>
      </c>
      <c r="W119">
        <v>35240</v>
      </c>
      <c r="X119" t="s">
        <v>1153</v>
      </c>
      <c r="Y119">
        <v>1</v>
      </c>
    </row>
    <row r="120" spans="1:25" hidden="1" x14ac:dyDescent="0.3">
      <c r="A120" t="s">
        <v>1154</v>
      </c>
      <c r="B120" s="6">
        <f t="shared" ref="B120:B127" si="12">VALUE(RIGHT(A120,5))</f>
        <v>993</v>
      </c>
      <c r="C120" s="8" t="s">
        <v>1155</v>
      </c>
      <c r="D120" s="2" t="s">
        <v>1156</v>
      </c>
      <c r="F120" s="4" t="s">
        <v>1157</v>
      </c>
      <c r="I120" s="3">
        <v>35000</v>
      </c>
      <c r="J120" t="s">
        <v>26</v>
      </c>
      <c r="L120" t="s">
        <v>1158</v>
      </c>
      <c r="M120" s="29" t="s">
        <v>1159</v>
      </c>
      <c r="N120" s="5">
        <v>24658</v>
      </c>
      <c r="O120" t="s">
        <v>1160</v>
      </c>
      <c r="Q120" t="s">
        <v>39</v>
      </c>
      <c r="R120">
        <v>3</v>
      </c>
      <c r="S120" s="2" t="s">
        <v>32</v>
      </c>
      <c r="T120" t="s">
        <v>19</v>
      </c>
      <c r="U120" s="4" t="s">
        <v>1161</v>
      </c>
      <c r="V120" s="6">
        <f t="shared" si="11"/>
        <v>56.391780821917806</v>
      </c>
      <c r="W120">
        <v>35240</v>
      </c>
      <c r="X120" t="s">
        <v>1162</v>
      </c>
      <c r="Y120">
        <v>1</v>
      </c>
    </row>
    <row r="121" spans="1:25" x14ac:dyDescent="0.3">
      <c r="A121" t="s">
        <v>1163</v>
      </c>
      <c r="B121" s="6">
        <f t="shared" si="12"/>
        <v>733</v>
      </c>
      <c r="C121" s="10" t="s">
        <v>1164</v>
      </c>
      <c r="D121" s="2" t="s">
        <v>1165</v>
      </c>
      <c r="E121" t="s">
        <v>1166</v>
      </c>
      <c r="F121" s="4" t="s">
        <v>1167</v>
      </c>
      <c r="I121" s="3">
        <v>35430</v>
      </c>
      <c r="J121" t="s">
        <v>1168</v>
      </c>
      <c r="K121" t="s">
        <v>1169</v>
      </c>
      <c r="L121" t="s">
        <v>1170</v>
      </c>
      <c r="M121" t="s">
        <v>1171</v>
      </c>
      <c r="N121" s="5">
        <v>18449</v>
      </c>
      <c r="O121" t="s">
        <v>1172</v>
      </c>
      <c r="P121" t="s">
        <v>1173</v>
      </c>
      <c r="Q121" t="s">
        <v>39</v>
      </c>
      <c r="R121">
        <v>4</v>
      </c>
      <c r="S121" s="2" t="s">
        <v>85</v>
      </c>
      <c r="T121" t="s">
        <v>19</v>
      </c>
      <c r="U121" s="4" t="s">
        <v>1174</v>
      </c>
      <c r="V121" s="6">
        <f t="shared" si="11"/>
        <v>73.402739726027391</v>
      </c>
      <c r="W121">
        <v>35250</v>
      </c>
      <c r="X121" t="s">
        <v>1175</v>
      </c>
      <c r="Y121">
        <v>3</v>
      </c>
    </row>
    <row r="122" spans="1:25" hidden="1" x14ac:dyDescent="0.3">
      <c r="A122" t="s">
        <v>1176</v>
      </c>
      <c r="B122" s="6">
        <f t="shared" si="12"/>
        <v>1043</v>
      </c>
      <c r="C122" s="10" t="s">
        <v>1177</v>
      </c>
      <c r="D122" s="2" t="s">
        <v>1178</v>
      </c>
      <c r="F122" s="4" t="s">
        <v>1179</v>
      </c>
      <c r="I122" s="3">
        <v>35830</v>
      </c>
      <c r="J122" t="s">
        <v>753</v>
      </c>
      <c r="K122" t="s">
        <v>1180</v>
      </c>
      <c r="L122" t="s">
        <v>1181</v>
      </c>
      <c r="M122" t="s">
        <v>1182</v>
      </c>
      <c r="N122" s="5">
        <v>19513</v>
      </c>
      <c r="O122" t="s">
        <v>1183</v>
      </c>
      <c r="Q122" t="s">
        <v>39</v>
      </c>
      <c r="R122">
        <v>3</v>
      </c>
      <c r="S122" s="2" t="s">
        <v>32</v>
      </c>
      <c r="T122" t="s">
        <v>19</v>
      </c>
      <c r="U122" s="4" t="s">
        <v>1184</v>
      </c>
      <c r="V122" s="6">
        <f t="shared" si="11"/>
        <v>70.487671232876707</v>
      </c>
      <c r="W122">
        <v>35250</v>
      </c>
      <c r="X122" t="s">
        <v>1185</v>
      </c>
      <c r="Y122">
        <v>3</v>
      </c>
    </row>
    <row r="123" spans="1:25" hidden="1" x14ac:dyDescent="0.3">
      <c r="A123" t="s">
        <v>1186</v>
      </c>
      <c r="B123" s="6">
        <f t="shared" si="12"/>
        <v>920</v>
      </c>
      <c r="C123" s="8" t="s">
        <v>1187</v>
      </c>
      <c r="D123" s="2" t="s">
        <v>1188</v>
      </c>
      <c r="F123" s="4" t="s">
        <v>1189</v>
      </c>
      <c r="I123" s="3">
        <v>35000</v>
      </c>
      <c r="J123" t="s">
        <v>26</v>
      </c>
      <c r="K123" t="s">
        <v>1190</v>
      </c>
      <c r="N123" s="5">
        <v>9691</v>
      </c>
      <c r="O123" t="s">
        <v>448</v>
      </c>
      <c r="Q123" t="s">
        <v>39</v>
      </c>
      <c r="R123">
        <v>3</v>
      </c>
      <c r="S123" s="2" t="s">
        <v>32</v>
      </c>
      <c r="T123" t="s">
        <v>19</v>
      </c>
      <c r="U123" s="4" t="s">
        <v>931</v>
      </c>
      <c r="V123" s="6">
        <f t="shared" si="11"/>
        <v>97.397260273972606</v>
      </c>
      <c r="W123">
        <v>35250</v>
      </c>
      <c r="X123" t="s">
        <v>1191</v>
      </c>
      <c r="Y123">
        <v>3</v>
      </c>
    </row>
    <row r="124" spans="1:25" x14ac:dyDescent="0.3">
      <c r="A124" t="s">
        <v>1192</v>
      </c>
      <c r="B124" s="6">
        <f t="shared" si="12"/>
        <v>1082</v>
      </c>
      <c r="C124" s="8" t="s">
        <v>1193</v>
      </c>
      <c r="D124" s="2" t="s">
        <v>1194</v>
      </c>
      <c r="F124" s="4" t="s">
        <v>1195</v>
      </c>
      <c r="I124" s="3">
        <v>35400</v>
      </c>
      <c r="J124" t="s">
        <v>92</v>
      </c>
      <c r="K124" t="s">
        <v>1196</v>
      </c>
      <c r="M124" s="29" t="s">
        <v>1197</v>
      </c>
      <c r="N124" s="5">
        <v>18998</v>
      </c>
      <c r="O124" t="s">
        <v>1198</v>
      </c>
      <c r="Q124" t="s">
        <v>39</v>
      </c>
      <c r="R124">
        <v>4</v>
      </c>
      <c r="S124" s="2" t="s">
        <v>85</v>
      </c>
      <c r="T124" t="s">
        <v>19</v>
      </c>
      <c r="U124" s="4" t="s">
        <v>1199</v>
      </c>
      <c r="V124" s="6">
        <f t="shared" si="11"/>
        <v>71.898630136986299</v>
      </c>
      <c r="W124">
        <v>35250</v>
      </c>
      <c r="X124" t="s">
        <v>1200</v>
      </c>
      <c r="Y124">
        <v>3</v>
      </c>
    </row>
    <row r="125" spans="1:25" hidden="1" x14ac:dyDescent="0.3">
      <c r="A125" t="s">
        <v>1201</v>
      </c>
      <c r="B125" s="6">
        <f t="shared" si="12"/>
        <v>689</v>
      </c>
      <c r="C125" s="8" t="s">
        <v>1202</v>
      </c>
      <c r="D125" s="2" t="s">
        <v>1203</v>
      </c>
      <c r="F125" s="4" t="s">
        <v>1204</v>
      </c>
      <c r="I125" s="3">
        <v>35510</v>
      </c>
      <c r="J125" t="s">
        <v>47</v>
      </c>
      <c r="K125" t="s">
        <v>1205</v>
      </c>
      <c r="L125" t="s">
        <v>1206</v>
      </c>
      <c r="M125" t="s">
        <v>1207</v>
      </c>
      <c r="N125" s="5">
        <v>17359</v>
      </c>
      <c r="O125" t="s">
        <v>1208</v>
      </c>
      <c r="P125" t="s">
        <v>1209</v>
      </c>
      <c r="Q125" t="s">
        <v>39</v>
      </c>
      <c r="R125">
        <v>3</v>
      </c>
      <c r="S125" s="2" t="s">
        <v>32</v>
      </c>
      <c r="T125" t="s">
        <v>19</v>
      </c>
      <c r="U125" s="4" t="s">
        <v>1210</v>
      </c>
      <c r="V125" s="6">
        <f t="shared" si="11"/>
        <v>76.389041095890406</v>
      </c>
      <c r="W125">
        <v>35250</v>
      </c>
      <c r="X125" t="s">
        <v>1211</v>
      </c>
      <c r="Y125">
        <v>3</v>
      </c>
    </row>
    <row r="126" spans="1:25" x14ac:dyDescent="0.3">
      <c r="A126" t="s">
        <v>1212</v>
      </c>
      <c r="B126" s="6">
        <f t="shared" si="12"/>
        <v>1023</v>
      </c>
      <c r="C126" s="10" t="s">
        <v>1213</v>
      </c>
      <c r="D126" s="2" t="s">
        <v>1214</v>
      </c>
      <c r="F126" s="4" t="s">
        <v>1215</v>
      </c>
      <c r="I126" s="3">
        <v>35400</v>
      </c>
      <c r="J126" t="s">
        <v>92</v>
      </c>
      <c r="M126" t="s">
        <v>1216</v>
      </c>
      <c r="N126" s="5">
        <v>13715</v>
      </c>
      <c r="Q126" t="s">
        <v>39</v>
      </c>
      <c r="R126">
        <v>4</v>
      </c>
      <c r="S126" s="2" t="s">
        <v>85</v>
      </c>
      <c r="T126" t="s">
        <v>19</v>
      </c>
      <c r="U126" s="4" t="s">
        <v>1217</v>
      </c>
      <c r="V126" s="6">
        <f t="shared" si="11"/>
        <v>86.372602739726034</v>
      </c>
      <c r="W126">
        <v>35250</v>
      </c>
      <c r="X126" t="s">
        <v>1218</v>
      </c>
      <c r="Y126">
        <v>3</v>
      </c>
    </row>
    <row r="127" spans="1:25" hidden="1" x14ac:dyDescent="0.3">
      <c r="A127" t="s">
        <v>1219</v>
      </c>
      <c r="B127" s="6">
        <f t="shared" si="12"/>
        <v>736</v>
      </c>
      <c r="C127" s="10" t="s">
        <v>1220</v>
      </c>
      <c r="D127" s="2" t="s">
        <v>1221</v>
      </c>
      <c r="F127" s="4" t="s">
        <v>1222</v>
      </c>
      <c r="G127" t="s">
        <v>1223</v>
      </c>
      <c r="I127" s="3">
        <v>35000</v>
      </c>
      <c r="J127" t="s">
        <v>26</v>
      </c>
      <c r="L127" t="s">
        <v>1224</v>
      </c>
      <c r="M127" t="s">
        <v>1225</v>
      </c>
      <c r="N127" s="5">
        <v>18695</v>
      </c>
      <c r="O127" t="s">
        <v>1226</v>
      </c>
      <c r="P127" t="s">
        <v>1227</v>
      </c>
      <c r="Q127" t="s">
        <v>174</v>
      </c>
      <c r="R127">
        <v>3</v>
      </c>
      <c r="S127" s="2" t="s">
        <v>32</v>
      </c>
      <c r="T127" t="s">
        <v>19</v>
      </c>
      <c r="U127" s="4" t="s">
        <v>1228</v>
      </c>
      <c r="V127" s="6">
        <f t="shared" si="11"/>
        <v>72.728767123287668</v>
      </c>
      <c r="W127">
        <v>35250</v>
      </c>
      <c r="X127" t="s">
        <v>1229</v>
      </c>
      <c r="Y127">
        <v>3</v>
      </c>
    </row>
    <row r="128" spans="1:25" hidden="1" x14ac:dyDescent="0.3">
      <c r="A128" t="s">
        <v>1230</v>
      </c>
      <c r="B128" s="6">
        <f>1093</f>
        <v>1093</v>
      </c>
      <c r="C128" s="8" t="s">
        <v>1231</v>
      </c>
      <c r="D128" s="2" t="s">
        <v>1232</v>
      </c>
      <c r="F128" t="s">
        <v>1233</v>
      </c>
      <c r="I128" s="3">
        <v>35520</v>
      </c>
      <c r="J128" t="s">
        <v>60</v>
      </c>
      <c r="L128" t="s">
        <v>1234</v>
      </c>
      <c r="M128" s="29" t="s">
        <v>1235</v>
      </c>
      <c r="N128" s="5">
        <v>21477</v>
      </c>
      <c r="O128" t="s">
        <v>1236</v>
      </c>
      <c r="Q128" t="s">
        <v>39</v>
      </c>
      <c r="R128">
        <v>3</v>
      </c>
      <c r="S128" s="2" t="s">
        <v>32</v>
      </c>
      <c r="U128" t="s">
        <v>1236</v>
      </c>
      <c r="V128" s="6">
        <f>( $Z$1-N126)/365</f>
        <v>86.372602739726034</v>
      </c>
      <c r="W128">
        <v>35550</v>
      </c>
      <c r="X128" t="s">
        <v>1237</v>
      </c>
      <c r="Y128">
        <v>2</v>
      </c>
    </row>
    <row r="129" spans="1:26" x14ac:dyDescent="0.3">
      <c r="A129" t="s">
        <v>1238</v>
      </c>
      <c r="B129" s="6">
        <f>VALUE(RIGHT(A129,5))</f>
        <v>630</v>
      </c>
      <c r="C129" s="10" t="s">
        <v>1239</v>
      </c>
      <c r="D129" s="2" t="s">
        <v>1240</v>
      </c>
      <c r="F129" s="4" t="s">
        <v>1241</v>
      </c>
      <c r="I129" s="3">
        <v>35400</v>
      </c>
      <c r="J129" t="s">
        <v>92</v>
      </c>
      <c r="L129" t="s">
        <v>1242</v>
      </c>
      <c r="M129" t="s">
        <v>1243</v>
      </c>
      <c r="N129" s="5">
        <v>18045</v>
      </c>
      <c r="O129" t="s">
        <v>1244</v>
      </c>
      <c r="P129" t="s">
        <v>1245</v>
      </c>
      <c r="Q129" t="s">
        <v>39</v>
      </c>
      <c r="R129">
        <v>4</v>
      </c>
      <c r="S129" s="2" t="s">
        <v>85</v>
      </c>
      <c r="T129" t="s">
        <v>19</v>
      </c>
      <c r="U129" s="4" t="s">
        <v>1246</v>
      </c>
      <c r="V129" s="6">
        <f t="shared" ref="V129:V146" si="13">( $Z$1-N129)/365</f>
        <v>74.509589041095893</v>
      </c>
      <c r="W129">
        <v>35250</v>
      </c>
      <c r="X129" t="s">
        <v>1247</v>
      </c>
      <c r="Y129">
        <v>3</v>
      </c>
    </row>
    <row r="130" spans="1:26" hidden="1" x14ac:dyDescent="0.3">
      <c r="A130" t="s">
        <v>1248</v>
      </c>
      <c r="B130" s="6">
        <f>VALUE(RIGHT(A130,5))</f>
        <v>1044</v>
      </c>
      <c r="C130" s="8" t="s">
        <v>1249</v>
      </c>
      <c r="D130" s="2" t="s">
        <v>1250</v>
      </c>
      <c r="F130" s="4" t="s">
        <v>1251</v>
      </c>
      <c r="I130" s="3">
        <v>35200</v>
      </c>
      <c r="J130" t="s">
        <v>26</v>
      </c>
      <c r="L130" t="s">
        <v>1252</v>
      </c>
      <c r="M130" t="s">
        <v>1253</v>
      </c>
      <c r="N130" s="5">
        <v>16838</v>
      </c>
      <c r="O130" t="s">
        <v>1254</v>
      </c>
      <c r="Q130" t="s">
        <v>174</v>
      </c>
      <c r="R130">
        <v>3</v>
      </c>
      <c r="S130" s="2" t="s">
        <v>32</v>
      </c>
      <c r="T130" t="s">
        <v>19</v>
      </c>
      <c r="U130" s="4" t="s">
        <v>1255</v>
      </c>
      <c r="V130" s="6">
        <f t="shared" si="13"/>
        <v>77.816438356164383</v>
      </c>
      <c r="W130">
        <v>35260</v>
      </c>
      <c r="X130" t="s">
        <v>920</v>
      </c>
      <c r="Y130">
        <v>4</v>
      </c>
    </row>
    <row r="131" spans="1:26" hidden="1" x14ac:dyDescent="0.3">
      <c r="A131" t="s">
        <v>1256</v>
      </c>
      <c r="B131" s="6">
        <f>VALUE(RIGHT(A131,5))</f>
        <v>735</v>
      </c>
      <c r="C131" s="1" t="s">
        <v>1257</v>
      </c>
      <c r="D131" s="2" t="s">
        <v>1258</v>
      </c>
      <c r="E131" t="s">
        <v>1259</v>
      </c>
      <c r="F131" s="4" t="s">
        <v>1260</v>
      </c>
      <c r="I131" s="3">
        <v>35200</v>
      </c>
      <c r="J131" t="s">
        <v>26</v>
      </c>
      <c r="L131" t="s">
        <v>1261</v>
      </c>
      <c r="M131" s="12" t="s">
        <v>1262</v>
      </c>
      <c r="N131" s="5">
        <v>15745</v>
      </c>
      <c r="O131" t="s">
        <v>1263</v>
      </c>
      <c r="P131" t="s">
        <v>1264</v>
      </c>
      <c r="Q131" t="s">
        <v>31</v>
      </c>
      <c r="R131">
        <v>3</v>
      </c>
      <c r="S131" s="2" t="s">
        <v>32</v>
      </c>
      <c r="T131" t="s">
        <v>19</v>
      </c>
      <c r="U131" s="4" t="s">
        <v>1265</v>
      </c>
      <c r="V131" s="6">
        <f t="shared" si="13"/>
        <v>80.810958904109583</v>
      </c>
      <c r="W131">
        <v>35270</v>
      </c>
      <c r="X131" t="s">
        <v>1266</v>
      </c>
      <c r="Y131">
        <v>4</v>
      </c>
    </row>
    <row r="132" spans="1:26" hidden="1" x14ac:dyDescent="0.3">
      <c r="A132" t="s">
        <v>1267</v>
      </c>
      <c r="B132" s="6">
        <v>920</v>
      </c>
      <c r="C132" s="8" t="s">
        <v>1268</v>
      </c>
      <c r="D132" s="2" t="s">
        <v>1269</v>
      </c>
      <c r="E132" t="s">
        <v>1270</v>
      </c>
      <c r="F132" s="4" t="s">
        <v>1271</v>
      </c>
      <c r="I132" s="3">
        <v>35200</v>
      </c>
      <c r="J132" t="s">
        <v>26</v>
      </c>
      <c r="K132" t="s">
        <v>1272</v>
      </c>
      <c r="L132" t="s">
        <v>1273</v>
      </c>
      <c r="M132" t="s">
        <v>1274</v>
      </c>
      <c r="N132" s="5">
        <v>9631</v>
      </c>
      <c r="O132" t="s">
        <v>1275</v>
      </c>
      <c r="P132" t="s">
        <v>1276</v>
      </c>
      <c r="Q132" t="s">
        <v>39</v>
      </c>
      <c r="R132">
        <v>3</v>
      </c>
      <c r="S132" s="2" t="s">
        <v>32</v>
      </c>
      <c r="T132" t="s">
        <v>19</v>
      </c>
      <c r="U132" s="4" t="s">
        <v>1277</v>
      </c>
      <c r="V132" s="6">
        <f t="shared" si="13"/>
        <v>97.561643835616437</v>
      </c>
      <c r="W132">
        <v>35270</v>
      </c>
      <c r="X132" t="s">
        <v>1278</v>
      </c>
      <c r="Y132">
        <v>4</v>
      </c>
    </row>
    <row r="133" spans="1:26" hidden="1" x14ac:dyDescent="0.3">
      <c r="A133" t="s">
        <v>1279</v>
      </c>
      <c r="B133" s="6">
        <f>VALUE(RIGHT(A133,5))</f>
        <v>964</v>
      </c>
      <c r="C133" s="8" t="s">
        <v>1280</v>
      </c>
      <c r="D133" s="2" t="s">
        <v>1281</v>
      </c>
      <c r="F133" s="4" t="s">
        <v>1282</v>
      </c>
      <c r="I133" s="3">
        <v>35135</v>
      </c>
      <c r="J133" t="s">
        <v>71</v>
      </c>
      <c r="L133" t="s">
        <v>1283</v>
      </c>
      <c r="M133" t="s">
        <v>1284</v>
      </c>
      <c r="N133" s="5">
        <v>24285</v>
      </c>
      <c r="O133" t="s">
        <v>1285</v>
      </c>
      <c r="Q133" t="s">
        <v>39</v>
      </c>
      <c r="R133">
        <v>3</v>
      </c>
      <c r="S133" s="2" t="s">
        <v>32</v>
      </c>
      <c r="T133" t="s">
        <v>19</v>
      </c>
      <c r="U133" s="4" t="s">
        <v>1286</v>
      </c>
      <c r="V133" s="6">
        <f t="shared" si="13"/>
        <v>57.413698630136984</v>
      </c>
      <c r="W133">
        <v>35270</v>
      </c>
      <c r="X133" t="s">
        <v>1287</v>
      </c>
      <c r="Y133">
        <v>4</v>
      </c>
    </row>
    <row r="134" spans="1:26" x14ac:dyDescent="0.3">
      <c r="A134" t="s">
        <v>1288</v>
      </c>
      <c r="B134" s="6">
        <f>VALUE(RIGHT(A134,5))</f>
        <v>961</v>
      </c>
      <c r="C134" s="8" t="s">
        <v>1289</v>
      </c>
      <c r="D134" s="2" t="s">
        <v>1290</v>
      </c>
      <c r="F134" s="4" t="s">
        <v>1291</v>
      </c>
      <c r="I134" s="3">
        <v>35400</v>
      </c>
      <c r="J134" t="s">
        <v>92</v>
      </c>
      <c r="K134" t="s">
        <v>1292</v>
      </c>
      <c r="L134" t="s">
        <v>1293</v>
      </c>
      <c r="M134" t="s">
        <v>1294</v>
      </c>
      <c r="N134" s="5">
        <v>17451</v>
      </c>
      <c r="O134" t="s">
        <v>1295</v>
      </c>
      <c r="Q134" t="s">
        <v>39</v>
      </c>
      <c r="R134">
        <v>4</v>
      </c>
      <c r="S134" s="2" t="s">
        <v>85</v>
      </c>
      <c r="T134" t="s">
        <v>19</v>
      </c>
      <c r="U134" s="4" t="s">
        <v>1296</v>
      </c>
      <c r="V134" s="6">
        <f t="shared" si="13"/>
        <v>76.136986301369859</v>
      </c>
      <c r="W134">
        <v>35270</v>
      </c>
      <c r="X134" t="s">
        <v>1297</v>
      </c>
      <c r="Y134">
        <v>4</v>
      </c>
    </row>
    <row r="135" spans="1:26" hidden="1" x14ac:dyDescent="0.3">
      <c r="A135" t="s">
        <v>1298</v>
      </c>
      <c r="B135" s="6">
        <f>VALUE(RIGHT(A135,5))</f>
        <v>971</v>
      </c>
      <c r="C135" s="10" t="s">
        <v>1299</v>
      </c>
      <c r="D135" s="2" t="s">
        <v>1300</v>
      </c>
      <c r="F135" s="4" t="s">
        <v>1301</v>
      </c>
      <c r="I135" s="3">
        <v>35340</v>
      </c>
      <c r="J135" t="s">
        <v>297</v>
      </c>
      <c r="L135" t="s">
        <v>1302</v>
      </c>
      <c r="M135" t="s">
        <v>1303</v>
      </c>
      <c r="N135" s="5">
        <v>24887</v>
      </c>
      <c r="O135" t="s">
        <v>1304</v>
      </c>
      <c r="Q135" t="s">
        <v>39</v>
      </c>
      <c r="R135">
        <v>3</v>
      </c>
      <c r="S135" s="2" t="s">
        <v>32</v>
      </c>
      <c r="T135" t="s">
        <v>19</v>
      </c>
      <c r="U135" s="4" t="s">
        <v>1305</v>
      </c>
      <c r="V135" s="6">
        <f t="shared" si="13"/>
        <v>55.764383561643832</v>
      </c>
      <c r="W135">
        <v>35270</v>
      </c>
      <c r="X135" t="s">
        <v>1306</v>
      </c>
      <c r="Y135">
        <v>4</v>
      </c>
    </row>
    <row r="136" spans="1:26" x14ac:dyDescent="0.3">
      <c r="A136" t="s">
        <v>1307</v>
      </c>
      <c r="B136" s="6">
        <f>VALUE(RIGHT(A136,5))</f>
        <v>486</v>
      </c>
      <c r="C136" s="8" t="s">
        <v>1308</v>
      </c>
      <c r="D136" s="2" t="s">
        <v>1309</v>
      </c>
      <c r="E136" t="s">
        <v>1310</v>
      </c>
      <c r="F136" s="4" t="s">
        <v>1311</v>
      </c>
      <c r="I136" s="3">
        <v>35400</v>
      </c>
      <c r="J136" t="s">
        <v>92</v>
      </c>
      <c r="K136" t="s">
        <v>1312</v>
      </c>
      <c r="L136" t="s">
        <v>1313</v>
      </c>
      <c r="M136" s="29" t="s">
        <v>1314</v>
      </c>
      <c r="N136" s="5">
        <v>15203</v>
      </c>
      <c r="O136" t="s">
        <v>1315</v>
      </c>
      <c r="Q136" t="s">
        <v>39</v>
      </c>
      <c r="R136">
        <v>4</v>
      </c>
      <c r="S136" s="2" t="s">
        <v>85</v>
      </c>
      <c r="T136" t="s">
        <v>19</v>
      </c>
      <c r="U136" s="4" t="s">
        <v>30</v>
      </c>
      <c r="V136" s="6">
        <f t="shared" si="13"/>
        <v>82.295890410958904</v>
      </c>
      <c r="W136">
        <v>35270</v>
      </c>
      <c r="X136" t="s">
        <v>1316</v>
      </c>
      <c r="Y136">
        <v>3</v>
      </c>
    </row>
    <row r="137" spans="1:26" hidden="1" x14ac:dyDescent="0.3">
      <c r="A137" t="s">
        <v>1317</v>
      </c>
      <c r="B137" s="6">
        <v>703</v>
      </c>
      <c r="C137" s="8" t="s">
        <v>1318</v>
      </c>
      <c r="D137" s="2" t="s">
        <v>1319</v>
      </c>
      <c r="F137" s="4" t="s">
        <v>1320</v>
      </c>
      <c r="I137" s="3">
        <v>35290</v>
      </c>
      <c r="J137" t="s">
        <v>1321</v>
      </c>
      <c r="K137" t="s">
        <v>1322</v>
      </c>
      <c r="N137" s="5">
        <v>16667</v>
      </c>
      <c r="Q137" t="s">
        <v>39</v>
      </c>
      <c r="R137">
        <v>3</v>
      </c>
      <c r="S137" s="2" t="s">
        <v>32</v>
      </c>
      <c r="T137" t="s">
        <v>19</v>
      </c>
      <c r="U137" t="s">
        <v>155</v>
      </c>
      <c r="V137" s="6">
        <f t="shared" si="13"/>
        <v>78.284931506849318</v>
      </c>
      <c r="W137">
        <v>35270</v>
      </c>
      <c r="X137" t="s">
        <v>1323</v>
      </c>
      <c r="Y137">
        <v>4</v>
      </c>
    </row>
    <row r="138" spans="1:26" hidden="1" x14ac:dyDescent="0.3">
      <c r="A138" t="s">
        <v>1324</v>
      </c>
      <c r="B138" s="6">
        <f>VALUE(RIGHT(A138,5))</f>
        <v>1041</v>
      </c>
      <c r="C138" s="10" t="s">
        <v>1318</v>
      </c>
      <c r="D138" s="2" t="s">
        <v>1325</v>
      </c>
      <c r="F138" s="4" t="s">
        <v>1326</v>
      </c>
      <c r="I138" s="3">
        <v>35000</v>
      </c>
      <c r="J138" t="s">
        <v>26</v>
      </c>
      <c r="K138" t="s">
        <v>1327</v>
      </c>
      <c r="L138" t="s">
        <v>1328</v>
      </c>
      <c r="M138" t="s">
        <v>1329</v>
      </c>
      <c r="N138" s="5">
        <v>12815</v>
      </c>
      <c r="O138" t="s">
        <v>1330</v>
      </c>
      <c r="Q138" t="s">
        <v>39</v>
      </c>
      <c r="R138">
        <v>3</v>
      </c>
      <c r="S138" s="2" t="s">
        <v>32</v>
      </c>
      <c r="T138" t="s">
        <v>19</v>
      </c>
      <c r="U138" s="4" t="s">
        <v>1331</v>
      </c>
      <c r="V138" s="6">
        <f t="shared" si="13"/>
        <v>88.838356164383555</v>
      </c>
      <c r="W138">
        <v>35270</v>
      </c>
      <c r="X138" t="s">
        <v>1332</v>
      </c>
      <c r="Y138">
        <v>4</v>
      </c>
    </row>
    <row r="139" spans="1:26" hidden="1" x14ac:dyDescent="0.3">
      <c r="A139" t="s">
        <v>1333</v>
      </c>
      <c r="B139" s="6">
        <f>VALUE(RIGHT(A139,5))</f>
        <v>491</v>
      </c>
      <c r="C139" s="10" t="s">
        <v>1334</v>
      </c>
      <c r="D139" s="2" t="s">
        <v>1335</v>
      </c>
      <c r="F139" s="4" t="s">
        <v>1336</v>
      </c>
      <c r="G139" t="s">
        <v>1337</v>
      </c>
      <c r="I139" s="3">
        <v>56380</v>
      </c>
      <c r="J139" t="s">
        <v>287</v>
      </c>
      <c r="K139" t="s">
        <v>1338</v>
      </c>
      <c r="L139" t="s">
        <v>1339</v>
      </c>
      <c r="M139" s="29" t="s">
        <v>1340</v>
      </c>
      <c r="N139" s="5">
        <v>26404</v>
      </c>
      <c r="O139" t="s">
        <v>1341</v>
      </c>
      <c r="Q139" t="s">
        <v>39</v>
      </c>
      <c r="R139">
        <v>2</v>
      </c>
      <c r="S139" s="2" t="s">
        <v>258</v>
      </c>
      <c r="T139" t="s">
        <v>19</v>
      </c>
      <c r="U139" s="4" t="s">
        <v>1342</v>
      </c>
      <c r="V139" s="6">
        <f t="shared" si="13"/>
        <v>51.608219178082194</v>
      </c>
      <c r="W139">
        <v>35290</v>
      </c>
      <c r="X139" t="s">
        <v>1343</v>
      </c>
      <c r="Y139">
        <v>3</v>
      </c>
    </row>
    <row r="140" spans="1:26" hidden="1" x14ac:dyDescent="0.3">
      <c r="A140" t="s">
        <v>1344</v>
      </c>
      <c r="B140" s="6">
        <f>VALUE(RIGHT(A140,5))</f>
        <v>882</v>
      </c>
      <c r="C140" s="8" t="s">
        <v>1345</v>
      </c>
      <c r="D140" s="2" t="s">
        <v>1346</v>
      </c>
      <c r="F140" s="4" t="s">
        <v>1347</v>
      </c>
      <c r="I140" s="3">
        <v>35520</v>
      </c>
      <c r="J140" t="s">
        <v>60</v>
      </c>
      <c r="K140" t="s">
        <v>1348</v>
      </c>
      <c r="L140" t="s">
        <v>1349</v>
      </c>
      <c r="M140" s="12" t="s">
        <v>1350</v>
      </c>
      <c r="N140" s="5">
        <v>13859</v>
      </c>
      <c r="O140" t="s">
        <v>1351</v>
      </c>
      <c r="Q140" t="s">
        <v>174</v>
      </c>
      <c r="R140">
        <v>3</v>
      </c>
      <c r="S140" s="2" t="s">
        <v>32</v>
      </c>
      <c r="T140" t="s">
        <v>19</v>
      </c>
      <c r="U140" s="4" t="s">
        <v>1352</v>
      </c>
      <c r="V140" s="6">
        <f t="shared" si="13"/>
        <v>85.978082191780828</v>
      </c>
      <c r="W140">
        <v>35290</v>
      </c>
      <c r="X140" t="s">
        <v>1353</v>
      </c>
      <c r="Y140">
        <v>3</v>
      </c>
    </row>
    <row r="141" spans="1:26" x14ac:dyDescent="0.3">
      <c r="A141" t="s">
        <v>1354</v>
      </c>
      <c r="B141" s="6">
        <f>VALUE(RIGHT(A141,5))</f>
        <v>703</v>
      </c>
      <c r="C141" s="7" t="s">
        <v>1355</v>
      </c>
      <c r="D141" s="2" t="s">
        <v>1356</v>
      </c>
      <c r="E141" t="s">
        <v>1357</v>
      </c>
      <c r="F141" s="4" t="s">
        <v>1358</v>
      </c>
      <c r="I141" s="3">
        <v>35400</v>
      </c>
      <c r="J141" t="s">
        <v>92</v>
      </c>
      <c r="K141" t="s">
        <v>1359</v>
      </c>
      <c r="L141" t="s">
        <v>1360</v>
      </c>
      <c r="M141" t="s">
        <v>1361</v>
      </c>
      <c r="N141" s="5">
        <v>16730</v>
      </c>
      <c r="O141" t="s">
        <v>1362</v>
      </c>
      <c r="Q141" t="s">
        <v>39</v>
      </c>
      <c r="R141">
        <v>4</v>
      </c>
      <c r="S141" s="2" t="s">
        <v>85</v>
      </c>
      <c r="T141" t="s">
        <v>19</v>
      </c>
      <c r="U141" s="4" t="s">
        <v>1363</v>
      </c>
      <c r="V141" s="6">
        <f t="shared" si="13"/>
        <v>78.112328767123287</v>
      </c>
      <c r="W141">
        <v>35290</v>
      </c>
      <c r="X141" t="s">
        <v>1364</v>
      </c>
      <c r="Y141">
        <v>3</v>
      </c>
    </row>
    <row r="142" spans="1:26" hidden="1" x14ac:dyDescent="0.3">
      <c r="A142" t="s">
        <v>1365</v>
      </c>
      <c r="B142" s="6">
        <f>VALUE(RIGHT(A142,5))</f>
        <v>789</v>
      </c>
      <c r="C142" s="10" t="s">
        <v>1366</v>
      </c>
      <c r="D142" s="2" t="s">
        <v>1367</v>
      </c>
      <c r="F142" s="4" t="s">
        <v>1368</v>
      </c>
      <c r="I142" s="3">
        <v>35500</v>
      </c>
      <c r="J142" t="s">
        <v>1016</v>
      </c>
      <c r="L142" t="s">
        <v>1369</v>
      </c>
      <c r="M142" t="s">
        <v>1370</v>
      </c>
      <c r="N142" s="5">
        <v>19930</v>
      </c>
      <c r="O142" t="s">
        <v>982</v>
      </c>
      <c r="P142" t="s">
        <v>1371</v>
      </c>
      <c r="Q142" t="s">
        <v>174</v>
      </c>
      <c r="R142">
        <v>1</v>
      </c>
      <c r="S142" s="2" t="s">
        <v>40</v>
      </c>
      <c r="T142" t="s">
        <v>19</v>
      </c>
      <c r="U142" s="4" t="s">
        <v>983</v>
      </c>
      <c r="V142" s="6">
        <f t="shared" si="13"/>
        <v>69.345205479452048</v>
      </c>
      <c r="W142">
        <v>35290</v>
      </c>
      <c r="X142" t="s">
        <v>1372</v>
      </c>
      <c r="Y142">
        <v>3</v>
      </c>
    </row>
    <row r="143" spans="1:26" hidden="1" x14ac:dyDescent="0.3">
      <c r="A143" t="s">
        <v>1373</v>
      </c>
      <c r="B143" s="6">
        <v>935</v>
      </c>
      <c r="C143" s="1" t="s">
        <v>1374</v>
      </c>
      <c r="D143" s="2" t="s">
        <v>1375</v>
      </c>
      <c r="F143" s="4" t="s">
        <v>1376</v>
      </c>
      <c r="I143" s="3">
        <v>35800</v>
      </c>
      <c r="J143" t="s">
        <v>130</v>
      </c>
      <c r="L143" t="s">
        <v>1377</v>
      </c>
      <c r="N143" s="5">
        <v>14585</v>
      </c>
      <c r="O143" t="s">
        <v>1378</v>
      </c>
      <c r="Q143" t="s">
        <v>39</v>
      </c>
      <c r="R143">
        <v>4</v>
      </c>
      <c r="S143" s="2" t="s">
        <v>85</v>
      </c>
      <c r="T143" t="s">
        <v>19</v>
      </c>
      <c r="U143" s="4" t="s">
        <v>1199</v>
      </c>
      <c r="V143" s="6">
        <f t="shared" si="13"/>
        <v>83.989041095890414</v>
      </c>
      <c r="W143">
        <v>35290</v>
      </c>
      <c r="X143" t="s">
        <v>1379</v>
      </c>
      <c r="Y143">
        <v>3</v>
      </c>
    </row>
    <row r="144" spans="1:26" s="28" customFormat="1" hidden="1" x14ac:dyDescent="0.3">
      <c r="B144" s="6" t="e">
        <f>VALUE(RIGHT(A144,5))</f>
        <v>#VALUE!</v>
      </c>
      <c r="C144" s="8" t="s">
        <v>1380</v>
      </c>
      <c r="D144" s="2" t="s">
        <v>1381</v>
      </c>
      <c r="E144"/>
      <c r="F144" s="4" t="s">
        <v>1382</v>
      </c>
      <c r="G144"/>
      <c r="H144"/>
      <c r="I144" s="3">
        <v>35760</v>
      </c>
      <c r="J144" t="s">
        <v>161</v>
      </c>
      <c r="K144"/>
      <c r="L144" t="s">
        <v>1383</v>
      </c>
      <c r="M144" t="s">
        <v>1384</v>
      </c>
      <c r="N144" s="5">
        <v>16680</v>
      </c>
      <c r="O144" t="s">
        <v>1385</v>
      </c>
      <c r="P144"/>
      <c r="Q144" t="s">
        <v>39</v>
      </c>
      <c r="R144">
        <v>3</v>
      </c>
      <c r="S144" s="2" t="s">
        <v>32</v>
      </c>
      <c r="T144" t="s">
        <v>19</v>
      </c>
      <c r="U144" s="4" t="s">
        <v>1386</v>
      </c>
      <c r="V144" s="6">
        <f t="shared" si="13"/>
        <v>78.249315068493146</v>
      </c>
      <c r="W144">
        <v>35290</v>
      </c>
      <c r="X144" t="s">
        <v>1387</v>
      </c>
      <c r="Y144">
        <v>3</v>
      </c>
      <c r="Z144"/>
    </row>
    <row r="145" spans="1:26" x14ac:dyDescent="0.3">
      <c r="A145" t="s">
        <v>1388</v>
      </c>
      <c r="B145" s="6">
        <f>VALUE(RIGHT(A145,5))</f>
        <v>935</v>
      </c>
      <c r="C145" s="8" t="s">
        <v>1389</v>
      </c>
      <c r="D145" s="2" t="s">
        <v>1390</v>
      </c>
      <c r="F145" s="4" t="s">
        <v>1391</v>
      </c>
      <c r="I145" s="3">
        <v>75016</v>
      </c>
      <c r="J145" t="s">
        <v>694</v>
      </c>
      <c r="K145" t="s">
        <v>1392</v>
      </c>
      <c r="L145" t="s">
        <v>1393</v>
      </c>
      <c r="M145" t="s">
        <v>1394</v>
      </c>
      <c r="N145" s="5">
        <v>13265</v>
      </c>
      <c r="O145" t="s">
        <v>1395</v>
      </c>
      <c r="Q145" t="s">
        <v>174</v>
      </c>
      <c r="R145">
        <v>4</v>
      </c>
      <c r="S145" s="2" t="s">
        <v>85</v>
      </c>
      <c r="T145" t="s">
        <v>19</v>
      </c>
      <c r="U145" s="4" t="s">
        <v>1396</v>
      </c>
      <c r="V145" s="6">
        <f t="shared" si="13"/>
        <v>87.605479452054794</v>
      </c>
      <c r="W145">
        <v>35300</v>
      </c>
      <c r="X145" t="s">
        <v>36</v>
      </c>
      <c r="Y145">
        <v>1</v>
      </c>
    </row>
    <row r="146" spans="1:26" hidden="1" x14ac:dyDescent="0.3">
      <c r="A146" t="s">
        <v>1397</v>
      </c>
      <c r="B146" s="6">
        <f>VALUE(RIGHT(A146,5))</f>
        <v>1003</v>
      </c>
      <c r="C146" s="10" t="s">
        <v>1398</v>
      </c>
      <c r="D146" s="2" t="s">
        <v>1399</v>
      </c>
      <c r="F146" s="4" t="s">
        <v>1400</v>
      </c>
      <c r="G146" t="s">
        <v>1401</v>
      </c>
      <c r="I146" s="3">
        <v>35520</v>
      </c>
      <c r="J146" t="s">
        <v>60</v>
      </c>
      <c r="K146" t="s">
        <v>1402</v>
      </c>
      <c r="L146" t="s">
        <v>1403</v>
      </c>
      <c r="M146" s="12" t="s">
        <v>1404</v>
      </c>
      <c r="N146" s="5">
        <v>14368</v>
      </c>
      <c r="O146" t="s">
        <v>1405</v>
      </c>
      <c r="P146" t="s">
        <v>1406</v>
      </c>
      <c r="Q146" t="s">
        <v>39</v>
      </c>
      <c r="R146">
        <v>3</v>
      </c>
      <c r="S146" s="2" t="s">
        <v>32</v>
      </c>
      <c r="T146" t="s">
        <v>19</v>
      </c>
      <c r="U146" s="4" t="s">
        <v>1407</v>
      </c>
      <c r="V146" s="6">
        <f t="shared" si="13"/>
        <v>84.583561643835623</v>
      </c>
      <c r="W146">
        <v>35310</v>
      </c>
      <c r="X146" t="s">
        <v>1408</v>
      </c>
      <c r="Y146">
        <v>3</v>
      </c>
    </row>
    <row r="147" spans="1:26" x14ac:dyDescent="0.3">
      <c r="A147" t="s">
        <v>1409</v>
      </c>
      <c r="B147" s="28"/>
      <c r="C147" s="35" t="s">
        <v>1410</v>
      </c>
      <c r="D147" s="36" t="s">
        <v>1411</v>
      </c>
      <c r="E147" s="28"/>
      <c r="F147" s="28"/>
      <c r="G147" s="28"/>
      <c r="H147" s="28"/>
      <c r="I147" s="37">
        <v>35400</v>
      </c>
      <c r="J147" s="28" t="s">
        <v>85</v>
      </c>
      <c r="K147" s="28"/>
      <c r="L147" s="28"/>
      <c r="M147" s="28" t="s">
        <v>1412</v>
      </c>
      <c r="N147" s="28"/>
      <c r="O147" s="28"/>
      <c r="P147" s="28"/>
      <c r="Q147" s="28" t="s">
        <v>39</v>
      </c>
      <c r="R147" s="28">
        <v>4</v>
      </c>
      <c r="S147" s="36" t="s">
        <v>85</v>
      </c>
      <c r="T147" s="28"/>
      <c r="U147" s="38" t="s">
        <v>1413</v>
      </c>
      <c r="V147" s="28"/>
      <c r="W147" s="28">
        <v>35560</v>
      </c>
      <c r="X147" s="28" t="s">
        <v>1414</v>
      </c>
      <c r="Y147" s="28">
        <v>1</v>
      </c>
      <c r="Z147" s="28"/>
    </row>
    <row r="148" spans="1:26" hidden="1" x14ac:dyDescent="0.3">
      <c r="A148" s="16"/>
      <c r="B148" s="6">
        <v>673</v>
      </c>
      <c r="C148" s="8" t="s">
        <v>1415</v>
      </c>
      <c r="D148" s="2" t="s">
        <v>1416</v>
      </c>
      <c r="F148" s="4" t="s">
        <v>1417</v>
      </c>
      <c r="I148" s="3">
        <v>22100</v>
      </c>
      <c r="J148" t="s">
        <v>1418</v>
      </c>
      <c r="K148" t="s">
        <v>1419</v>
      </c>
      <c r="M148" t="s">
        <v>1420</v>
      </c>
      <c r="N148" s="5">
        <v>23528</v>
      </c>
      <c r="O148" t="s">
        <v>1421</v>
      </c>
      <c r="Q148" t="s">
        <v>39</v>
      </c>
      <c r="R148">
        <v>3</v>
      </c>
      <c r="S148" s="2" t="s">
        <v>32</v>
      </c>
      <c r="T148" t="s">
        <v>19</v>
      </c>
      <c r="U148" s="4" t="s">
        <v>1422</v>
      </c>
      <c r="V148" s="6">
        <f>( $Z$1-N148)/365</f>
        <v>59.487671232876714</v>
      </c>
      <c r="W148">
        <v>35310</v>
      </c>
      <c r="X148" t="s">
        <v>1423</v>
      </c>
      <c r="Y148">
        <v>3</v>
      </c>
    </row>
    <row r="149" spans="1:26" hidden="1" x14ac:dyDescent="0.3">
      <c r="A149" t="s">
        <v>1424</v>
      </c>
      <c r="B149" s="16"/>
      <c r="C149" s="14" t="s">
        <v>1425</v>
      </c>
      <c r="D149" s="15" t="s">
        <v>1426</v>
      </c>
      <c r="E149" s="16"/>
      <c r="F149" s="16"/>
      <c r="G149" s="16"/>
      <c r="H149" s="16"/>
      <c r="I149" s="17"/>
      <c r="J149" s="16"/>
      <c r="K149" s="16"/>
      <c r="L149" s="16"/>
      <c r="M149" s="16" t="s">
        <v>1427</v>
      </c>
      <c r="N149" s="16"/>
      <c r="O149" s="16"/>
      <c r="P149" s="16"/>
      <c r="Q149" t="s">
        <v>39</v>
      </c>
      <c r="R149" s="16">
        <v>3</v>
      </c>
      <c r="S149" s="15" t="s">
        <v>32</v>
      </c>
      <c r="T149" s="16"/>
      <c r="U149" s="39" t="s">
        <v>1428</v>
      </c>
      <c r="V149" s="16"/>
      <c r="W149" s="16">
        <v>35380</v>
      </c>
      <c r="X149" s="16" t="s">
        <v>765</v>
      </c>
      <c r="Y149" s="16">
        <v>3</v>
      </c>
      <c r="Z149" s="16"/>
    </row>
    <row r="150" spans="1:26" hidden="1" x14ac:dyDescent="0.3">
      <c r="A150" t="s">
        <v>1429</v>
      </c>
      <c r="B150" s="6">
        <f>VALUE(RIGHT(A150,5))</f>
        <v>796</v>
      </c>
      <c r="C150" s="8" t="s">
        <v>1430</v>
      </c>
      <c r="D150" s="2" t="s">
        <v>1431</v>
      </c>
      <c r="E150" t="s">
        <v>1432</v>
      </c>
      <c r="F150" s="4" t="s">
        <v>1433</v>
      </c>
      <c r="I150" s="3">
        <v>35000</v>
      </c>
      <c r="J150" t="s">
        <v>26</v>
      </c>
      <c r="L150" t="s">
        <v>1434</v>
      </c>
      <c r="M150" t="s">
        <v>1435</v>
      </c>
      <c r="N150" s="5">
        <v>18100</v>
      </c>
      <c r="O150" t="s">
        <v>1436</v>
      </c>
      <c r="P150" t="s">
        <v>1437</v>
      </c>
      <c r="Q150" t="s">
        <v>39</v>
      </c>
      <c r="R150">
        <v>3</v>
      </c>
      <c r="S150" s="2" t="s">
        <v>32</v>
      </c>
      <c r="T150" t="s">
        <v>19</v>
      </c>
      <c r="U150" s="4" t="s">
        <v>1438</v>
      </c>
      <c r="V150" s="6">
        <f>( $Z$1-N150)/365</f>
        <v>74.358904109589048</v>
      </c>
      <c r="W150">
        <v>35310</v>
      </c>
      <c r="X150" t="s">
        <v>1439</v>
      </c>
      <c r="Y150">
        <v>3</v>
      </c>
    </row>
    <row r="151" spans="1:26" hidden="1" x14ac:dyDescent="0.3">
      <c r="A151" t="s">
        <v>1440</v>
      </c>
      <c r="B151" s="6">
        <f>VALUE(RIGHT(A151,5))</f>
        <v>980</v>
      </c>
      <c r="C151" s="10" t="s">
        <v>1441</v>
      </c>
      <c r="D151" s="2" t="s">
        <v>1442</v>
      </c>
      <c r="E151" t="s">
        <v>1443</v>
      </c>
      <c r="F151" s="4" t="s">
        <v>1444</v>
      </c>
      <c r="I151" s="3">
        <v>35760</v>
      </c>
      <c r="J151" t="s">
        <v>161</v>
      </c>
      <c r="K151" t="s">
        <v>1445</v>
      </c>
      <c r="M151" t="s">
        <v>1446</v>
      </c>
      <c r="N151" s="5">
        <v>17289</v>
      </c>
      <c r="O151" t="s">
        <v>1447</v>
      </c>
      <c r="Q151" t="s">
        <v>39</v>
      </c>
      <c r="R151">
        <v>3</v>
      </c>
      <c r="S151" s="2" t="s">
        <v>32</v>
      </c>
      <c r="T151" t="s">
        <v>19</v>
      </c>
      <c r="U151" s="4" t="s">
        <v>1448</v>
      </c>
      <c r="V151" s="6">
        <f>( $Z$1-N151)/365</f>
        <v>76.580821917808223</v>
      </c>
      <c r="W151">
        <v>35310</v>
      </c>
      <c r="X151" t="s">
        <v>1449</v>
      </c>
      <c r="Y151">
        <v>3</v>
      </c>
    </row>
    <row r="152" spans="1:26" hidden="1" x14ac:dyDescent="0.3">
      <c r="A152" t="s">
        <v>1450</v>
      </c>
      <c r="B152" s="6">
        <f>VALUE(RIGHT(A152,5))</f>
        <v>652</v>
      </c>
      <c r="C152" s="8" t="s">
        <v>1441</v>
      </c>
      <c r="D152" s="2" t="s">
        <v>1451</v>
      </c>
      <c r="F152" s="4" t="s">
        <v>1444</v>
      </c>
      <c r="I152" s="3">
        <v>35760</v>
      </c>
      <c r="J152" t="s">
        <v>161</v>
      </c>
      <c r="L152" t="s">
        <v>1452</v>
      </c>
      <c r="M152" t="s">
        <v>1453</v>
      </c>
      <c r="N152" s="5">
        <v>17050</v>
      </c>
      <c r="Q152" t="s">
        <v>39</v>
      </c>
      <c r="R152">
        <v>3</v>
      </c>
      <c r="S152" s="2" t="s">
        <v>32</v>
      </c>
      <c r="T152" t="s">
        <v>19</v>
      </c>
      <c r="U152" t="s">
        <v>155</v>
      </c>
      <c r="V152" s="6">
        <f>( $Z$1-N152)/365</f>
        <v>77.235616438356161</v>
      </c>
      <c r="W152">
        <v>35310</v>
      </c>
      <c r="X152" t="s">
        <v>577</v>
      </c>
      <c r="Y152">
        <v>3</v>
      </c>
    </row>
    <row r="153" spans="1:26" hidden="1" x14ac:dyDescent="0.3">
      <c r="A153" t="s">
        <v>1454</v>
      </c>
      <c r="B153" s="6">
        <f>VALUE(RIGHT(A153,5))</f>
        <v>594</v>
      </c>
      <c r="C153" s="8" t="s">
        <v>1455</v>
      </c>
      <c r="D153" s="2" t="s">
        <v>1456</v>
      </c>
      <c r="E153" t="s">
        <v>1457</v>
      </c>
      <c r="F153" s="4" t="s">
        <v>1458</v>
      </c>
      <c r="I153" s="3">
        <v>35132</v>
      </c>
      <c r="J153" t="s">
        <v>1459</v>
      </c>
      <c r="K153" t="s">
        <v>1460</v>
      </c>
      <c r="M153" t="s">
        <v>1461</v>
      </c>
      <c r="N153" s="5">
        <v>19326</v>
      </c>
      <c r="O153" t="s">
        <v>1462</v>
      </c>
      <c r="Q153" t="s">
        <v>39</v>
      </c>
      <c r="R153">
        <v>3</v>
      </c>
      <c r="S153" s="2" t="s">
        <v>32</v>
      </c>
      <c r="T153" t="s">
        <v>19</v>
      </c>
      <c r="U153" s="4" t="s">
        <v>1462</v>
      </c>
      <c r="V153" s="6">
        <f>( $Z$1-N153)/365</f>
        <v>71</v>
      </c>
      <c r="W153">
        <v>35320</v>
      </c>
      <c r="X153" t="s">
        <v>1463</v>
      </c>
      <c r="Y153">
        <v>2</v>
      </c>
    </row>
    <row r="154" spans="1:26" hidden="1" x14ac:dyDescent="0.3">
      <c r="A154" t="s">
        <v>1464</v>
      </c>
      <c r="B154" s="6">
        <f>VALUE(RIGHT(A154,5))</f>
        <v>918</v>
      </c>
      <c r="C154" s="8" t="s">
        <v>1465</v>
      </c>
      <c r="D154" s="2" t="s">
        <v>1466</v>
      </c>
      <c r="F154" s="4" t="s">
        <v>1467</v>
      </c>
      <c r="I154" s="3">
        <v>35000</v>
      </c>
      <c r="J154" t="s">
        <v>26</v>
      </c>
      <c r="K154" t="s">
        <v>1468</v>
      </c>
      <c r="L154" t="s">
        <v>1469</v>
      </c>
      <c r="M154" t="s">
        <v>1470</v>
      </c>
      <c r="N154" s="5">
        <v>16634</v>
      </c>
      <c r="O154" t="s">
        <v>1471</v>
      </c>
      <c r="Q154" t="s">
        <v>174</v>
      </c>
      <c r="R154">
        <v>3</v>
      </c>
      <c r="S154" s="2" t="s">
        <v>32</v>
      </c>
      <c r="T154" t="s">
        <v>19</v>
      </c>
      <c r="U154" s="4" t="s">
        <v>1472</v>
      </c>
      <c r="V154" s="6">
        <f>( $Z$1-N154)/365</f>
        <v>78.37534246575342</v>
      </c>
      <c r="W154">
        <v>35320</v>
      </c>
      <c r="X154" t="s">
        <v>1473</v>
      </c>
      <c r="Y154">
        <v>2</v>
      </c>
    </row>
    <row r="155" spans="1:26" hidden="1" x14ac:dyDescent="0.3">
      <c r="A155" t="s">
        <v>1474</v>
      </c>
      <c r="B155" s="6">
        <f>1092</f>
        <v>1092</v>
      </c>
      <c r="C155" s="8" t="s">
        <v>1475</v>
      </c>
      <c r="D155" s="2" t="s">
        <v>1476</v>
      </c>
      <c r="F155" t="s">
        <v>1477</v>
      </c>
      <c r="I155" s="3">
        <v>35170</v>
      </c>
      <c r="J155" t="s">
        <v>496</v>
      </c>
      <c r="L155" t="s">
        <v>1478</v>
      </c>
      <c r="M155" s="29" t="s">
        <v>1479</v>
      </c>
      <c r="O155" t="s">
        <v>1480</v>
      </c>
      <c r="Q155" t="s">
        <v>39</v>
      </c>
      <c r="R155">
        <v>3</v>
      </c>
      <c r="S155" s="2" t="s">
        <v>32</v>
      </c>
      <c r="U155" t="s">
        <v>1481</v>
      </c>
      <c r="V155" s="6">
        <f>( $Z$1-N153)/365</f>
        <v>71</v>
      </c>
      <c r="W155">
        <v>35550</v>
      </c>
      <c r="X155" t="s">
        <v>1482</v>
      </c>
      <c r="Y155">
        <v>2</v>
      </c>
    </row>
    <row r="156" spans="1:26" hidden="1" x14ac:dyDescent="0.3">
      <c r="A156" t="s">
        <v>1483</v>
      </c>
      <c r="B156" s="6">
        <f>VALUE(RIGHT(A156,5))</f>
        <v>947</v>
      </c>
      <c r="C156" s="8" t="s">
        <v>1484</v>
      </c>
      <c r="D156" s="2" t="s">
        <v>1485</v>
      </c>
      <c r="F156" s="4" t="s">
        <v>1486</v>
      </c>
      <c r="G156" t="s">
        <v>1260</v>
      </c>
      <c r="I156" s="3">
        <v>35200</v>
      </c>
      <c r="J156" t="s">
        <v>26</v>
      </c>
      <c r="L156" t="s">
        <v>1487</v>
      </c>
      <c r="M156" t="s">
        <v>1488</v>
      </c>
      <c r="N156" s="5">
        <v>17283</v>
      </c>
      <c r="O156" t="s">
        <v>1378</v>
      </c>
      <c r="Q156" t="s">
        <v>39</v>
      </c>
      <c r="R156">
        <v>3</v>
      </c>
      <c r="S156" s="2" t="s">
        <v>32</v>
      </c>
      <c r="T156" t="s">
        <v>19</v>
      </c>
      <c r="U156" s="21" t="s">
        <v>1489</v>
      </c>
      <c r="V156" s="6">
        <f>( $Z$1-N156)/365</f>
        <v>76.597260273972609</v>
      </c>
      <c r="W156">
        <v>35320</v>
      </c>
      <c r="X156" t="s">
        <v>1490</v>
      </c>
      <c r="Y156">
        <v>2</v>
      </c>
    </row>
    <row r="157" spans="1:26" hidden="1" x14ac:dyDescent="0.3">
      <c r="A157" t="s">
        <v>1491</v>
      </c>
      <c r="B157" s="6">
        <v>1098</v>
      </c>
      <c r="C157" s="1" t="s">
        <v>1492</v>
      </c>
      <c r="D157" s="2" t="s">
        <v>1493</v>
      </c>
      <c r="F157" s="4" t="s">
        <v>1494</v>
      </c>
      <c r="G157" t="s">
        <v>1495</v>
      </c>
      <c r="I157" s="3">
        <v>56200</v>
      </c>
      <c r="J157" t="s">
        <v>1496</v>
      </c>
      <c r="L157" t="s">
        <v>1497</v>
      </c>
      <c r="M157" t="s">
        <v>1498</v>
      </c>
      <c r="N157" s="5">
        <v>17632</v>
      </c>
      <c r="O157" t="s">
        <v>1499</v>
      </c>
      <c r="Q157" t="s">
        <v>39</v>
      </c>
      <c r="R157">
        <v>2</v>
      </c>
      <c r="S157" s="2" t="s">
        <v>258</v>
      </c>
      <c r="U157" t="s">
        <v>1500</v>
      </c>
      <c r="V157" s="6">
        <f>( $Z$1-N157)/365</f>
        <v>75.641095890410952</v>
      </c>
    </row>
    <row r="158" spans="1:26" x14ac:dyDescent="0.3">
      <c r="A158" t="s">
        <v>1501</v>
      </c>
      <c r="B158" s="6">
        <f>VALUE(RIGHT(A158,5))</f>
        <v>828</v>
      </c>
      <c r="C158" s="8" t="s">
        <v>1502</v>
      </c>
      <c r="D158" s="2" t="s">
        <v>1503</v>
      </c>
      <c r="F158" s="4" t="s">
        <v>1504</v>
      </c>
      <c r="G158" s="4" t="s">
        <v>1505</v>
      </c>
      <c r="I158" s="3">
        <v>35400</v>
      </c>
      <c r="J158" t="s">
        <v>92</v>
      </c>
      <c r="K158" t="s">
        <v>1506</v>
      </c>
      <c r="L158" t="s">
        <v>1507</v>
      </c>
      <c r="M158" t="s">
        <v>1508</v>
      </c>
      <c r="N158" s="5">
        <v>12222</v>
      </c>
      <c r="Q158" t="s">
        <v>39</v>
      </c>
      <c r="R158">
        <v>4</v>
      </c>
      <c r="S158" s="2" t="s">
        <v>85</v>
      </c>
      <c r="T158" t="s">
        <v>19</v>
      </c>
      <c r="U158" t="s">
        <v>155</v>
      </c>
      <c r="V158" s="6">
        <f>( $Z$1-N158)/365</f>
        <v>90.463013698630135</v>
      </c>
      <c r="W158">
        <v>35320</v>
      </c>
      <c r="X158" t="s">
        <v>1509</v>
      </c>
      <c r="Y158">
        <v>2</v>
      </c>
    </row>
    <row r="159" spans="1:26" hidden="1" x14ac:dyDescent="0.3">
      <c r="A159" t="s">
        <v>1510</v>
      </c>
      <c r="B159" s="26">
        <v>1089</v>
      </c>
      <c r="C159" s="22" t="s">
        <v>1511</v>
      </c>
      <c r="D159" s="23" t="s">
        <v>1512</v>
      </c>
      <c r="E159" s="9"/>
      <c r="F159" s="40" t="s">
        <v>1513</v>
      </c>
      <c r="G159" s="9"/>
      <c r="H159" s="9"/>
      <c r="I159" s="24">
        <v>35207</v>
      </c>
      <c r="J159" s="9" t="s">
        <v>1514</v>
      </c>
      <c r="K159" s="9"/>
      <c r="L159" s="9" t="s">
        <v>1515</v>
      </c>
      <c r="M159" s="9" t="s">
        <v>1516</v>
      </c>
      <c r="N159" s="9"/>
      <c r="O159" s="9" t="s">
        <v>1517</v>
      </c>
      <c r="P159" s="9"/>
      <c r="Q159" s="9" t="s">
        <v>39</v>
      </c>
      <c r="R159" s="9">
        <v>3</v>
      </c>
      <c r="S159" s="23" t="s">
        <v>32</v>
      </c>
      <c r="T159" s="9"/>
      <c r="U159" s="9" t="s">
        <v>1517</v>
      </c>
      <c r="V159" s="26" t="s">
        <v>213</v>
      </c>
      <c r="W159" s="9"/>
      <c r="X159" s="9"/>
      <c r="Y159" s="9"/>
      <c r="Z159" s="9"/>
    </row>
    <row r="160" spans="1:26" x14ac:dyDescent="0.3">
      <c r="A160" t="s">
        <v>1518</v>
      </c>
      <c r="B160" s="6">
        <f>VALUE(RIGHT(A160,5))</f>
        <v>937</v>
      </c>
      <c r="C160" s="10" t="s">
        <v>1519</v>
      </c>
      <c r="D160" s="2" t="s">
        <v>1520</v>
      </c>
      <c r="F160" s="4" t="s">
        <v>1521</v>
      </c>
      <c r="I160" s="3">
        <v>35400</v>
      </c>
      <c r="J160" t="s">
        <v>92</v>
      </c>
      <c r="L160" t="s">
        <v>1522</v>
      </c>
      <c r="M160" t="s">
        <v>1523</v>
      </c>
      <c r="N160" s="5">
        <v>15052</v>
      </c>
      <c r="O160" t="s">
        <v>1524</v>
      </c>
      <c r="P160" t="s">
        <v>1525</v>
      </c>
      <c r="Q160" t="s">
        <v>174</v>
      </c>
      <c r="R160">
        <v>4</v>
      </c>
      <c r="S160" s="2" t="s">
        <v>85</v>
      </c>
      <c r="T160" t="s">
        <v>19</v>
      </c>
      <c r="U160" s="4" t="s">
        <v>1526</v>
      </c>
      <c r="V160" s="6">
        <f t="shared" ref="V160:V167" si="14">( $Z$1-N160)/365</f>
        <v>82.709589041095896</v>
      </c>
      <c r="W160">
        <v>35320</v>
      </c>
      <c r="X160" t="s">
        <v>1527</v>
      </c>
      <c r="Y160">
        <v>2</v>
      </c>
    </row>
    <row r="161" spans="1:26" hidden="1" x14ac:dyDescent="0.3">
      <c r="A161" t="s">
        <v>1528</v>
      </c>
      <c r="B161" s="6">
        <v>796</v>
      </c>
      <c r="C161" s="10" t="s">
        <v>1529</v>
      </c>
      <c r="D161" s="2" t="s">
        <v>1530</v>
      </c>
      <c r="F161" s="4" t="s">
        <v>1531</v>
      </c>
      <c r="I161" s="3">
        <v>35800</v>
      </c>
      <c r="J161" t="s">
        <v>1532</v>
      </c>
      <c r="K161" t="s">
        <v>1533</v>
      </c>
      <c r="L161" t="s">
        <v>1534</v>
      </c>
      <c r="M161" t="s">
        <v>1535</v>
      </c>
      <c r="N161" s="5">
        <v>14438</v>
      </c>
      <c r="O161" t="s">
        <v>1536</v>
      </c>
      <c r="Q161" t="s">
        <v>174</v>
      </c>
      <c r="R161">
        <v>3</v>
      </c>
      <c r="S161" s="2" t="s">
        <v>32</v>
      </c>
      <c r="T161" t="s">
        <v>19</v>
      </c>
      <c r="U161" s="4" t="s">
        <v>1537</v>
      </c>
      <c r="V161" s="6">
        <f t="shared" si="14"/>
        <v>84.391780821917806</v>
      </c>
      <c r="W161">
        <v>35320</v>
      </c>
      <c r="X161" t="s">
        <v>1538</v>
      </c>
      <c r="Y161">
        <v>2</v>
      </c>
    </row>
    <row r="162" spans="1:26" hidden="1" x14ac:dyDescent="0.3">
      <c r="A162" t="s">
        <v>1539</v>
      </c>
      <c r="B162" s="6">
        <f t="shared" ref="B162:B167" si="15">VALUE(RIGHT(A162,5))</f>
        <v>848</v>
      </c>
      <c r="C162" s="8" t="s">
        <v>1540</v>
      </c>
      <c r="D162" s="2" t="s">
        <v>1541</v>
      </c>
      <c r="F162" s="4" t="s">
        <v>1542</v>
      </c>
      <c r="I162" s="3">
        <v>35650</v>
      </c>
      <c r="J162" t="s">
        <v>1543</v>
      </c>
      <c r="L162" t="s">
        <v>1544</v>
      </c>
      <c r="M162" t="s">
        <v>1545</v>
      </c>
      <c r="N162" s="5">
        <v>18728</v>
      </c>
      <c r="O162" t="s">
        <v>1546</v>
      </c>
      <c r="Q162" t="s">
        <v>39</v>
      </c>
      <c r="R162">
        <v>3</v>
      </c>
      <c r="S162" s="2" t="s">
        <v>32</v>
      </c>
      <c r="T162" t="s">
        <v>19</v>
      </c>
      <c r="U162" s="4" t="s">
        <v>1547</v>
      </c>
      <c r="V162" s="6">
        <f t="shared" si="14"/>
        <v>72.638356164383566</v>
      </c>
      <c r="W162">
        <v>35320</v>
      </c>
      <c r="X162" t="s">
        <v>1548</v>
      </c>
      <c r="Y162">
        <v>2</v>
      </c>
    </row>
    <row r="163" spans="1:26" hidden="1" x14ac:dyDescent="0.3">
      <c r="A163" t="s">
        <v>1549</v>
      </c>
      <c r="B163" s="6">
        <f t="shared" si="15"/>
        <v>571</v>
      </c>
      <c r="C163" s="1" t="s">
        <v>1550</v>
      </c>
      <c r="D163" s="2" t="s">
        <v>1551</v>
      </c>
      <c r="F163" s="4" t="s">
        <v>1552</v>
      </c>
      <c r="G163" t="s">
        <v>1553</v>
      </c>
      <c r="I163" s="3">
        <v>35200</v>
      </c>
      <c r="J163" t="s">
        <v>26</v>
      </c>
      <c r="K163" t="s">
        <v>1554</v>
      </c>
      <c r="M163" t="s">
        <v>1555</v>
      </c>
      <c r="N163" s="5">
        <v>10009</v>
      </c>
      <c r="Q163" t="s">
        <v>39</v>
      </c>
      <c r="R163">
        <v>3</v>
      </c>
      <c r="S163" s="2" t="s">
        <v>32</v>
      </c>
      <c r="T163" t="s">
        <v>19</v>
      </c>
      <c r="U163" s="4" t="s">
        <v>1556</v>
      </c>
      <c r="V163" s="6">
        <f t="shared" si="14"/>
        <v>96.526027397260279</v>
      </c>
      <c r="W163">
        <v>35320</v>
      </c>
      <c r="X163" t="s">
        <v>1557</v>
      </c>
      <c r="Y163">
        <v>2</v>
      </c>
    </row>
    <row r="164" spans="1:26" s="41" customFormat="1" hidden="1" x14ac:dyDescent="0.3">
      <c r="A164" s="41" t="s">
        <v>1558</v>
      </c>
      <c r="B164" s="6">
        <f t="shared" si="15"/>
        <v>1067</v>
      </c>
      <c r="C164" s="10" t="s">
        <v>1559</v>
      </c>
      <c r="D164" s="2" t="s">
        <v>1560</v>
      </c>
      <c r="E164" t="s">
        <v>1561</v>
      </c>
      <c r="F164" s="4" t="s">
        <v>1562</v>
      </c>
      <c r="G164"/>
      <c r="H164"/>
      <c r="I164" s="3">
        <v>35400</v>
      </c>
      <c r="J164" t="s">
        <v>92</v>
      </c>
      <c r="K164"/>
      <c r="L164" t="s">
        <v>1563</v>
      </c>
      <c r="M164"/>
      <c r="N164" s="5">
        <v>17562</v>
      </c>
      <c r="O164" t="s">
        <v>1564</v>
      </c>
      <c r="P164"/>
      <c r="Q164" t="s">
        <v>39</v>
      </c>
      <c r="R164">
        <v>4</v>
      </c>
      <c r="S164" s="2" t="s">
        <v>85</v>
      </c>
      <c r="T164" t="s">
        <v>19</v>
      </c>
      <c r="U164" s="4" t="s">
        <v>1565</v>
      </c>
      <c r="V164" s="6">
        <f t="shared" si="14"/>
        <v>75.832876712328769</v>
      </c>
      <c r="W164">
        <v>35320</v>
      </c>
      <c r="X164" t="s">
        <v>1566</v>
      </c>
      <c r="Y164">
        <v>2</v>
      </c>
      <c r="Z164"/>
    </row>
    <row r="165" spans="1:26" x14ac:dyDescent="0.3">
      <c r="A165" t="s">
        <v>1567</v>
      </c>
      <c r="B165" s="6">
        <f t="shared" si="15"/>
        <v>1042</v>
      </c>
      <c r="C165" s="8" t="s">
        <v>1568</v>
      </c>
      <c r="D165" s="2" t="s">
        <v>1569</v>
      </c>
      <c r="F165" s="4" t="s">
        <v>1570</v>
      </c>
      <c r="G165" s="42" t="s">
        <v>1571</v>
      </c>
      <c r="I165" s="3">
        <v>35400</v>
      </c>
      <c r="J165" t="s">
        <v>92</v>
      </c>
      <c r="K165" t="s">
        <v>1572</v>
      </c>
      <c r="M165" t="s">
        <v>1573</v>
      </c>
      <c r="N165" s="5">
        <v>15244</v>
      </c>
      <c r="Q165" t="s">
        <v>39</v>
      </c>
      <c r="R165">
        <v>4</v>
      </c>
      <c r="S165" s="2" t="s">
        <v>85</v>
      </c>
      <c r="T165" t="s">
        <v>19</v>
      </c>
      <c r="U165" s="4" t="s">
        <v>1574</v>
      </c>
      <c r="V165" s="6">
        <f t="shared" si="14"/>
        <v>82.183561643835617</v>
      </c>
      <c r="W165">
        <v>35330</v>
      </c>
      <c r="X165" t="s">
        <v>1575</v>
      </c>
      <c r="Y165">
        <v>2</v>
      </c>
    </row>
    <row r="166" spans="1:26" x14ac:dyDescent="0.3">
      <c r="A166" t="s">
        <v>1576</v>
      </c>
      <c r="B166" s="6">
        <f t="shared" si="15"/>
        <v>675</v>
      </c>
      <c r="C166" s="10" t="s">
        <v>1577</v>
      </c>
      <c r="D166" s="2" t="s">
        <v>1578</v>
      </c>
      <c r="F166" s="4" t="s">
        <v>1579</v>
      </c>
      <c r="I166" s="3">
        <v>35400</v>
      </c>
      <c r="J166" t="s">
        <v>92</v>
      </c>
      <c r="K166" t="s">
        <v>1580</v>
      </c>
      <c r="L166" t="s">
        <v>1581</v>
      </c>
      <c r="M166" t="s">
        <v>1582</v>
      </c>
      <c r="N166" s="5">
        <v>18314</v>
      </c>
      <c r="O166" t="s">
        <v>1583</v>
      </c>
      <c r="Q166" t="s">
        <v>39</v>
      </c>
      <c r="R166">
        <v>4</v>
      </c>
      <c r="S166" s="2" t="s">
        <v>85</v>
      </c>
      <c r="T166" t="s">
        <v>19</v>
      </c>
      <c r="U166" s="4" t="s">
        <v>1584</v>
      </c>
      <c r="V166" s="6">
        <f t="shared" si="14"/>
        <v>73.772602739726025</v>
      </c>
      <c r="W166">
        <v>35330</v>
      </c>
      <c r="X166" t="s">
        <v>1585</v>
      </c>
      <c r="Y166">
        <v>2</v>
      </c>
    </row>
    <row r="167" spans="1:26" hidden="1" x14ac:dyDescent="0.3">
      <c r="A167" t="s">
        <v>1586</v>
      </c>
      <c r="B167" s="6">
        <f t="shared" si="15"/>
        <v>271</v>
      </c>
      <c r="C167" s="8" t="s">
        <v>1587</v>
      </c>
      <c r="D167" s="2" t="s">
        <v>1588</v>
      </c>
      <c r="F167" s="4" t="s">
        <v>1589</v>
      </c>
      <c r="I167" s="3">
        <v>35530</v>
      </c>
      <c r="J167" t="s">
        <v>1099</v>
      </c>
      <c r="L167" t="s">
        <v>1590</v>
      </c>
      <c r="M167" t="s">
        <v>1591</v>
      </c>
      <c r="N167" s="5">
        <v>12993</v>
      </c>
      <c r="O167" t="s">
        <v>1592</v>
      </c>
      <c r="Q167" t="s">
        <v>174</v>
      </c>
      <c r="R167">
        <v>3</v>
      </c>
      <c r="S167" s="2" t="s">
        <v>32</v>
      </c>
      <c r="T167" t="s">
        <v>19</v>
      </c>
      <c r="U167" s="4" t="s">
        <v>1593</v>
      </c>
      <c r="V167" s="6">
        <f t="shared" si="14"/>
        <v>88.350684931506848</v>
      </c>
      <c r="W167">
        <v>35330</v>
      </c>
      <c r="X167" t="s">
        <v>1594</v>
      </c>
      <c r="Y167">
        <v>2</v>
      </c>
    </row>
    <row r="168" spans="1:26" x14ac:dyDescent="0.3">
      <c r="B168" s="6">
        <v>1110</v>
      </c>
      <c r="C168" s="8" t="s">
        <v>1595</v>
      </c>
      <c r="D168" s="2" t="s">
        <v>1596</v>
      </c>
      <c r="F168" s="21" t="s">
        <v>1597</v>
      </c>
      <c r="I168" s="3">
        <v>35400</v>
      </c>
      <c r="J168" t="s">
        <v>92</v>
      </c>
      <c r="L168" s="19" t="s">
        <v>1598</v>
      </c>
      <c r="M168" s="20" t="s">
        <v>1599</v>
      </c>
      <c r="N168" s="5"/>
      <c r="Q168" t="s">
        <v>39</v>
      </c>
      <c r="R168">
        <v>4</v>
      </c>
      <c r="S168" s="2" t="s">
        <v>85</v>
      </c>
      <c r="U168" s="21" t="s">
        <v>1600</v>
      </c>
      <c r="V168" s="6"/>
    </row>
    <row r="169" spans="1:26" hidden="1" x14ac:dyDescent="0.3">
      <c r="A169" t="s">
        <v>1601</v>
      </c>
      <c r="B169" s="16"/>
      <c r="C169" s="14" t="s">
        <v>1602</v>
      </c>
      <c r="D169" s="15"/>
      <c r="E169" s="16"/>
      <c r="F169" s="39"/>
      <c r="G169" s="16"/>
      <c r="H169" s="16"/>
      <c r="I169" s="17"/>
      <c r="J169" s="16"/>
      <c r="K169" s="16"/>
      <c r="L169" s="16"/>
      <c r="M169" s="16" t="s">
        <v>1603</v>
      </c>
      <c r="N169" s="43"/>
      <c r="O169" s="16"/>
      <c r="P169" s="16"/>
      <c r="Q169" s="16"/>
      <c r="R169" s="16"/>
      <c r="S169" s="15"/>
      <c r="T169" s="16"/>
      <c r="U169" s="39"/>
      <c r="V169" s="13"/>
      <c r="W169" s="16"/>
      <c r="X169" s="16"/>
      <c r="Y169" s="16"/>
      <c r="Z169" s="16"/>
    </row>
    <row r="170" spans="1:26" s="41" customFormat="1" hidden="1" x14ac:dyDescent="0.3">
      <c r="A170" s="41" t="s">
        <v>1604</v>
      </c>
      <c r="B170" s="28"/>
      <c r="C170" s="35" t="s">
        <v>1605</v>
      </c>
      <c r="D170" s="36" t="s">
        <v>1606</v>
      </c>
      <c r="E170" s="28"/>
      <c r="F170" s="28"/>
      <c r="G170" s="28"/>
      <c r="H170" s="28"/>
      <c r="I170" s="37">
        <v>35400</v>
      </c>
      <c r="J170" s="28" t="s">
        <v>32</v>
      </c>
      <c r="K170" s="28"/>
      <c r="L170" s="28" t="s">
        <v>1607</v>
      </c>
      <c r="M170" s="28" t="s">
        <v>1608</v>
      </c>
      <c r="N170" s="28"/>
      <c r="O170" s="28" t="s">
        <v>1609</v>
      </c>
      <c r="P170" s="28"/>
      <c r="Q170" s="41" t="s">
        <v>39</v>
      </c>
      <c r="R170" s="41">
        <v>3</v>
      </c>
      <c r="S170" s="44" t="s">
        <v>32</v>
      </c>
      <c r="T170" s="28"/>
      <c r="U170" s="28"/>
      <c r="V170" s="28"/>
      <c r="W170" s="28"/>
      <c r="X170" s="28"/>
      <c r="Y170" s="28"/>
      <c r="Z170" s="28"/>
    </row>
    <row r="171" spans="1:26" x14ac:dyDescent="0.3">
      <c r="A171" t="s">
        <v>1610</v>
      </c>
      <c r="B171" s="6">
        <f>VALUE(RIGHT(A171,5))</f>
        <v>891</v>
      </c>
      <c r="C171" s="10" t="s">
        <v>1611</v>
      </c>
      <c r="D171" s="2" t="s">
        <v>1612</v>
      </c>
      <c r="F171" s="4" t="s">
        <v>1613</v>
      </c>
      <c r="I171" s="3">
        <v>35400</v>
      </c>
      <c r="J171" t="s">
        <v>92</v>
      </c>
      <c r="K171" t="s">
        <v>1614</v>
      </c>
      <c r="L171" t="s">
        <v>1615</v>
      </c>
      <c r="M171" t="s">
        <v>1616</v>
      </c>
      <c r="N171" s="5">
        <v>20536</v>
      </c>
      <c r="O171" t="s">
        <v>1142</v>
      </c>
      <c r="Q171" t="s">
        <v>39</v>
      </c>
      <c r="R171">
        <v>4</v>
      </c>
      <c r="S171" s="2" t="s">
        <v>85</v>
      </c>
      <c r="T171" t="s">
        <v>19</v>
      </c>
      <c r="U171" s="4" t="s">
        <v>1617</v>
      </c>
      <c r="V171" s="6">
        <f>( $Z$1-N171)/365</f>
        <v>67.68493150684931</v>
      </c>
      <c r="W171">
        <v>35330</v>
      </c>
      <c r="X171" t="s">
        <v>1618</v>
      </c>
      <c r="Y171">
        <v>2</v>
      </c>
    </row>
    <row r="172" spans="1:26" x14ac:dyDescent="0.3">
      <c r="A172" t="s">
        <v>1619</v>
      </c>
      <c r="B172" s="6">
        <f>VALUE(RIGHT(A172,5))</f>
        <v>1006</v>
      </c>
      <c r="C172" s="10" t="s">
        <v>1620</v>
      </c>
      <c r="D172" s="2" t="s">
        <v>1621</v>
      </c>
      <c r="F172" s="4" t="s">
        <v>1622</v>
      </c>
      <c r="G172" t="s">
        <v>1623</v>
      </c>
      <c r="I172" s="3">
        <v>35400</v>
      </c>
      <c r="J172" t="s">
        <v>92</v>
      </c>
      <c r="K172" t="s">
        <v>1624</v>
      </c>
      <c r="L172" t="s">
        <v>1625</v>
      </c>
      <c r="M172" t="s">
        <v>1626</v>
      </c>
      <c r="N172" s="5">
        <v>17709</v>
      </c>
      <c r="O172" t="s">
        <v>1627</v>
      </c>
      <c r="Q172" t="s">
        <v>39</v>
      </c>
      <c r="R172">
        <v>4</v>
      </c>
      <c r="S172" s="2" t="s">
        <v>85</v>
      </c>
      <c r="T172" t="s">
        <v>19</v>
      </c>
      <c r="U172" s="4" t="s">
        <v>1628</v>
      </c>
      <c r="V172" s="6">
        <f>( $Z$1-N172)/365</f>
        <v>75.430136986301363</v>
      </c>
      <c r="W172">
        <v>35330</v>
      </c>
      <c r="X172" t="s">
        <v>1629</v>
      </c>
      <c r="Y172">
        <v>2</v>
      </c>
    </row>
    <row r="173" spans="1:26" hidden="1" x14ac:dyDescent="0.3">
      <c r="A173" t="s">
        <v>1630</v>
      </c>
      <c r="B173" s="6">
        <f>VALUE(RIGHT(A173,5))</f>
        <v>498</v>
      </c>
      <c r="C173" s="10" t="s">
        <v>1631</v>
      </c>
      <c r="D173" s="2" t="s">
        <v>1632</v>
      </c>
      <c r="F173" s="21" t="s">
        <v>1633</v>
      </c>
      <c r="G173" s="42" t="s">
        <v>1634</v>
      </c>
      <c r="H173" s="29" t="s">
        <v>1635</v>
      </c>
      <c r="I173" s="3">
        <v>35000</v>
      </c>
      <c r="J173" t="s">
        <v>26</v>
      </c>
      <c r="K173" t="s">
        <v>1636</v>
      </c>
      <c r="N173" s="5">
        <v>16814</v>
      </c>
      <c r="O173" t="s">
        <v>1637</v>
      </c>
      <c r="Q173" t="s">
        <v>39</v>
      </c>
      <c r="R173">
        <v>3</v>
      </c>
      <c r="S173" s="2" t="s">
        <v>32</v>
      </c>
      <c r="T173" t="s">
        <v>19</v>
      </c>
      <c r="U173" s="4" t="s">
        <v>1638</v>
      </c>
      <c r="V173" s="6">
        <f>( $Z$1-N173)/365</f>
        <v>77.882191780821913</v>
      </c>
      <c r="W173">
        <v>35330</v>
      </c>
      <c r="X173" t="s">
        <v>1639</v>
      </c>
      <c r="Y173">
        <v>2</v>
      </c>
    </row>
    <row r="174" spans="1:26" ht="13.8" hidden="1" customHeight="1" x14ac:dyDescent="0.3">
      <c r="A174" t="s">
        <v>1640</v>
      </c>
      <c r="B174" s="6">
        <f>VALUE(RIGHT(A174,5))</f>
        <v>1028</v>
      </c>
      <c r="C174" s="8" t="s">
        <v>1641</v>
      </c>
      <c r="D174" s="2" t="s">
        <v>1642</v>
      </c>
      <c r="F174" s="4" t="s">
        <v>1643</v>
      </c>
      <c r="I174" s="3">
        <v>35760</v>
      </c>
      <c r="J174" t="s">
        <v>161</v>
      </c>
      <c r="K174" t="s">
        <v>1644</v>
      </c>
      <c r="L174" t="s">
        <v>1645</v>
      </c>
      <c r="M174" t="s">
        <v>1646</v>
      </c>
      <c r="N174" s="5">
        <v>13424</v>
      </c>
      <c r="O174" t="s">
        <v>1647</v>
      </c>
      <c r="Q174" t="s">
        <v>39</v>
      </c>
      <c r="R174">
        <v>3</v>
      </c>
      <c r="S174" s="2" t="s">
        <v>32</v>
      </c>
      <c r="T174" t="s">
        <v>19</v>
      </c>
      <c r="U174" s="4" t="s">
        <v>1648</v>
      </c>
      <c r="V174" s="6">
        <f>( $Z$1-N174)/365</f>
        <v>87.169863013698631</v>
      </c>
      <c r="W174">
        <v>35330</v>
      </c>
      <c r="X174" t="s">
        <v>1649</v>
      </c>
      <c r="Y174">
        <v>2</v>
      </c>
    </row>
    <row r="175" spans="1:26" hidden="1" x14ac:dyDescent="0.3">
      <c r="A175" t="s">
        <v>1650</v>
      </c>
      <c r="B175" s="6">
        <f>VALUE(RIGHT(A175,5))</f>
        <v>922</v>
      </c>
      <c r="C175" s="10" t="s">
        <v>665</v>
      </c>
      <c r="D175" s="2" t="s">
        <v>1651</v>
      </c>
      <c r="F175" s="4" t="s">
        <v>1652</v>
      </c>
      <c r="I175" s="3">
        <v>35235</v>
      </c>
      <c r="J175" t="s">
        <v>1653</v>
      </c>
      <c r="K175" t="s">
        <v>1654</v>
      </c>
      <c r="L175" t="s">
        <v>1655</v>
      </c>
      <c r="M175" t="s">
        <v>1656</v>
      </c>
      <c r="N175" s="5">
        <v>16083</v>
      </c>
      <c r="O175" t="s">
        <v>1657</v>
      </c>
      <c r="P175" t="s">
        <v>1658</v>
      </c>
      <c r="Q175" t="s">
        <v>39</v>
      </c>
      <c r="R175">
        <v>3</v>
      </c>
      <c r="S175" s="2" t="s">
        <v>32</v>
      </c>
      <c r="T175" t="s">
        <v>19</v>
      </c>
      <c r="U175" s="4" t="s">
        <v>1659</v>
      </c>
      <c r="V175" s="6">
        <f>( $Z$1-N175)/365</f>
        <v>79.884931506849313</v>
      </c>
      <c r="W175">
        <v>35330</v>
      </c>
      <c r="X175" t="s">
        <v>1660</v>
      </c>
      <c r="Y175">
        <v>2</v>
      </c>
    </row>
    <row r="176" spans="1:26" hidden="1" x14ac:dyDescent="0.3">
      <c r="B176" s="28"/>
      <c r="C176" s="35" t="s">
        <v>1661</v>
      </c>
      <c r="D176" s="36" t="s">
        <v>1662</v>
      </c>
      <c r="E176" s="28"/>
      <c r="F176" s="28"/>
      <c r="G176" s="28"/>
      <c r="H176" s="28"/>
      <c r="I176" s="37">
        <v>35400</v>
      </c>
      <c r="J176" s="28" t="s">
        <v>32</v>
      </c>
      <c r="K176" s="28"/>
      <c r="L176" s="28" t="s">
        <v>1663</v>
      </c>
      <c r="M176" s="28" t="s">
        <v>1664</v>
      </c>
      <c r="N176" s="28"/>
      <c r="O176" s="28" t="s">
        <v>1665</v>
      </c>
      <c r="P176" s="28"/>
      <c r="Q176" s="41" t="s">
        <v>39</v>
      </c>
      <c r="R176" s="41">
        <v>3</v>
      </c>
      <c r="S176" s="44" t="s">
        <v>32</v>
      </c>
      <c r="T176" s="28"/>
      <c r="U176" s="28"/>
      <c r="V176" s="28"/>
      <c r="W176" s="28"/>
      <c r="X176" s="28"/>
      <c r="Y176" s="28"/>
      <c r="Z176" s="28"/>
    </row>
    <row r="177" spans="1:26" x14ac:dyDescent="0.3">
      <c r="A177" t="s">
        <v>1666</v>
      </c>
      <c r="B177">
        <v>1100</v>
      </c>
      <c r="C177" s="8" t="s">
        <v>1667</v>
      </c>
      <c r="D177" s="2" t="s">
        <v>1668</v>
      </c>
      <c r="F177" t="s">
        <v>1669</v>
      </c>
      <c r="I177" s="3">
        <v>35111</v>
      </c>
      <c r="J177" t="s">
        <v>54</v>
      </c>
      <c r="L177" t="s">
        <v>1670</v>
      </c>
      <c r="M177" s="20" t="s">
        <v>1671</v>
      </c>
      <c r="N177" s="5">
        <v>15739</v>
      </c>
      <c r="Q177" t="s">
        <v>39</v>
      </c>
      <c r="R177">
        <v>4</v>
      </c>
      <c r="S177" s="2" t="s">
        <v>85</v>
      </c>
      <c r="V177" s="6">
        <f t="shared" ref="V177:V200" si="16">( $Z$1-N177)/365</f>
        <v>80.827397260273969</v>
      </c>
      <c r="W177">
        <v>35420</v>
      </c>
      <c r="X177" t="s">
        <v>1672</v>
      </c>
      <c r="Y177">
        <v>1</v>
      </c>
    </row>
    <row r="178" spans="1:26" hidden="1" x14ac:dyDescent="0.3">
      <c r="A178" t="s">
        <v>1673</v>
      </c>
      <c r="B178" s="6">
        <f>VALUE(RIGHT(A178,5))</f>
        <v>662</v>
      </c>
      <c r="C178" s="10" t="s">
        <v>1674</v>
      </c>
      <c r="D178" s="2" t="s">
        <v>1675</v>
      </c>
      <c r="F178" s="4" t="s">
        <v>1676</v>
      </c>
      <c r="I178" s="3">
        <v>35360</v>
      </c>
      <c r="J178" t="s">
        <v>1677</v>
      </c>
      <c r="K178" t="s">
        <v>1678</v>
      </c>
      <c r="N178" s="5">
        <v>13023</v>
      </c>
      <c r="O178" t="s">
        <v>1679</v>
      </c>
      <c r="Q178" t="s">
        <v>39</v>
      </c>
      <c r="R178">
        <v>3</v>
      </c>
      <c r="S178" s="2" t="s">
        <v>32</v>
      </c>
      <c r="T178" t="s">
        <v>19</v>
      </c>
      <c r="U178" s="4" t="s">
        <v>1679</v>
      </c>
      <c r="V178" s="6">
        <f t="shared" si="16"/>
        <v>88.268493150684932</v>
      </c>
      <c r="W178">
        <v>35340</v>
      </c>
      <c r="X178" t="s">
        <v>297</v>
      </c>
      <c r="Y178">
        <v>3</v>
      </c>
    </row>
    <row r="179" spans="1:26" hidden="1" x14ac:dyDescent="0.3">
      <c r="A179" t="s">
        <v>1680</v>
      </c>
      <c r="B179" s="6">
        <f>VALUE(RIGHT(A179,5))</f>
        <v>965</v>
      </c>
      <c r="C179" s="10" t="s">
        <v>1681</v>
      </c>
      <c r="D179" s="2" t="s">
        <v>1682</v>
      </c>
      <c r="F179" s="4" t="s">
        <v>1683</v>
      </c>
      <c r="I179" s="3">
        <v>35510</v>
      </c>
      <c r="J179" t="s">
        <v>47</v>
      </c>
      <c r="K179" t="s">
        <v>1684</v>
      </c>
      <c r="L179" t="s">
        <v>1685</v>
      </c>
      <c r="M179" t="s">
        <v>1686</v>
      </c>
      <c r="N179" s="5">
        <v>19243</v>
      </c>
      <c r="O179" t="s">
        <v>1687</v>
      </c>
      <c r="Q179" t="s">
        <v>39</v>
      </c>
      <c r="R179">
        <v>3</v>
      </c>
      <c r="S179" s="2" t="s">
        <v>32</v>
      </c>
      <c r="T179" t="s">
        <v>19</v>
      </c>
      <c r="U179" s="4" t="s">
        <v>1688</v>
      </c>
      <c r="V179" s="6">
        <f t="shared" si="16"/>
        <v>71.227397260273975</v>
      </c>
      <c r="W179">
        <v>35340</v>
      </c>
      <c r="X179" t="s">
        <v>1689</v>
      </c>
      <c r="Y179">
        <v>3</v>
      </c>
    </row>
    <row r="180" spans="1:26" hidden="1" x14ac:dyDescent="0.3">
      <c r="A180" t="s">
        <v>1690</v>
      </c>
      <c r="B180" s="6">
        <f>VALUE(RIGHT(A180,5))</f>
        <v>647</v>
      </c>
      <c r="C180" s="10" t="s">
        <v>1691</v>
      </c>
      <c r="D180" s="2" t="s">
        <v>1692</v>
      </c>
      <c r="F180" s="4" t="s">
        <v>1693</v>
      </c>
      <c r="I180" s="3">
        <v>35700</v>
      </c>
      <c r="J180" t="s">
        <v>26</v>
      </c>
      <c r="K180" t="s">
        <v>1694</v>
      </c>
      <c r="L180" t="s">
        <v>1695</v>
      </c>
      <c r="N180" s="5">
        <v>17405</v>
      </c>
      <c r="O180" t="s">
        <v>1696</v>
      </c>
      <c r="Q180" t="s">
        <v>39</v>
      </c>
      <c r="R180">
        <v>3</v>
      </c>
      <c r="S180" s="2" t="s">
        <v>32</v>
      </c>
      <c r="T180" t="s">
        <v>19</v>
      </c>
      <c r="U180" s="4" t="s">
        <v>1697</v>
      </c>
      <c r="V180" s="6">
        <f t="shared" si="16"/>
        <v>76.263013698630132</v>
      </c>
      <c r="W180">
        <v>35340</v>
      </c>
      <c r="X180" t="s">
        <v>1698</v>
      </c>
      <c r="Y180">
        <v>3</v>
      </c>
    </row>
    <row r="181" spans="1:26" x14ac:dyDescent="0.3">
      <c r="A181" t="s">
        <v>1699</v>
      </c>
      <c r="B181" s="6">
        <f>VALUE(RIGHT(A181,5))</f>
        <v>730</v>
      </c>
      <c r="C181" s="8" t="s">
        <v>1700</v>
      </c>
      <c r="D181" s="2" t="s">
        <v>1701</v>
      </c>
      <c r="F181" s="4" t="s">
        <v>1702</v>
      </c>
      <c r="I181" s="3">
        <v>35800</v>
      </c>
      <c r="J181" t="s">
        <v>130</v>
      </c>
      <c r="L181" t="s">
        <v>1703</v>
      </c>
      <c r="M181" s="45" t="s">
        <v>1704</v>
      </c>
      <c r="N181" s="5">
        <v>17094</v>
      </c>
      <c r="O181" t="s">
        <v>1705</v>
      </c>
      <c r="Q181" t="s">
        <v>39</v>
      </c>
      <c r="R181">
        <v>4</v>
      </c>
      <c r="S181" s="2" t="s">
        <v>85</v>
      </c>
      <c r="T181" t="s">
        <v>19</v>
      </c>
      <c r="U181" t="s">
        <v>155</v>
      </c>
      <c r="V181" s="6">
        <f t="shared" si="16"/>
        <v>77.115068493150687</v>
      </c>
      <c r="W181">
        <v>35350</v>
      </c>
      <c r="X181" t="s">
        <v>1706</v>
      </c>
      <c r="Y181">
        <v>4</v>
      </c>
    </row>
    <row r="182" spans="1:26" hidden="1" x14ac:dyDescent="0.3">
      <c r="A182" t="s">
        <v>1707</v>
      </c>
      <c r="B182" s="9">
        <v>1005</v>
      </c>
      <c r="C182" s="22" t="s">
        <v>1700</v>
      </c>
      <c r="D182" s="23" t="s">
        <v>1708</v>
      </c>
      <c r="E182" s="9"/>
      <c r="F182" t="s">
        <v>1709</v>
      </c>
      <c r="G182" s="9"/>
      <c r="H182" s="9"/>
      <c r="I182" s="24">
        <v>35325</v>
      </c>
      <c r="J182" s="9" t="s">
        <v>1653</v>
      </c>
      <c r="K182" s="9"/>
      <c r="L182" t="s">
        <v>1710</v>
      </c>
      <c r="M182" s="29" t="s">
        <v>1711</v>
      </c>
      <c r="N182" s="25">
        <v>28967</v>
      </c>
      <c r="O182" s="9" t="s">
        <v>1712</v>
      </c>
      <c r="P182" s="9"/>
      <c r="Q182" s="9" t="s">
        <v>39</v>
      </c>
      <c r="R182" s="9">
        <v>3</v>
      </c>
      <c r="S182" s="23" t="s">
        <v>32</v>
      </c>
      <c r="T182" s="9"/>
      <c r="U182" s="40" t="s">
        <v>1713</v>
      </c>
      <c r="V182" s="26">
        <f t="shared" si="16"/>
        <v>44.586301369863016</v>
      </c>
      <c r="W182">
        <v>35560</v>
      </c>
      <c r="X182" t="s">
        <v>1714</v>
      </c>
      <c r="Y182">
        <v>1</v>
      </c>
      <c r="Z182" s="9"/>
    </row>
    <row r="183" spans="1:26" x14ac:dyDescent="0.3">
      <c r="A183" t="s">
        <v>1715</v>
      </c>
      <c r="B183" s="6">
        <v>217514</v>
      </c>
      <c r="C183" s="10" t="s">
        <v>1700</v>
      </c>
      <c r="D183" s="2" t="s">
        <v>1716</v>
      </c>
      <c r="F183" s="46" t="s">
        <v>1717</v>
      </c>
      <c r="G183" t="s">
        <v>1718</v>
      </c>
      <c r="I183" s="3">
        <v>35540</v>
      </c>
      <c r="J183" t="s">
        <v>1719</v>
      </c>
      <c r="K183" t="s">
        <v>1720</v>
      </c>
      <c r="M183" t="s">
        <v>1721</v>
      </c>
      <c r="N183" s="5">
        <v>15957</v>
      </c>
      <c r="O183" t="s">
        <v>1722</v>
      </c>
      <c r="Q183" t="s">
        <v>39</v>
      </c>
      <c r="R183">
        <v>4</v>
      </c>
      <c r="S183" s="2" t="s">
        <v>85</v>
      </c>
      <c r="T183" t="s">
        <v>19</v>
      </c>
      <c r="U183" s="4" t="s">
        <v>1723</v>
      </c>
      <c r="V183" s="6">
        <f t="shared" si="16"/>
        <v>80.230136986301375</v>
      </c>
    </row>
    <row r="184" spans="1:26" hidden="1" x14ac:dyDescent="0.3">
      <c r="B184" s="6">
        <v>1067</v>
      </c>
      <c r="C184" s="10" t="s">
        <v>1724</v>
      </c>
      <c r="D184" s="2" t="s">
        <v>1725</v>
      </c>
      <c r="F184" s="4" t="s">
        <v>1726</v>
      </c>
      <c r="I184" s="3">
        <v>35000</v>
      </c>
      <c r="J184" t="s">
        <v>26</v>
      </c>
      <c r="K184" t="s">
        <v>1727</v>
      </c>
      <c r="L184" t="s">
        <v>1728</v>
      </c>
      <c r="M184" t="s">
        <v>1729</v>
      </c>
      <c r="N184" s="5">
        <v>20093</v>
      </c>
      <c r="O184" t="s">
        <v>1730</v>
      </c>
      <c r="Q184" t="s">
        <v>39</v>
      </c>
      <c r="R184">
        <v>3</v>
      </c>
      <c r="S184" s="2" t="s">
        <v>32</v>
      </c>
      <c r="T184" t="s">
        <v>19</v>
      </c>
      <c r="U184" s="4" t="s">
        <v>1731</v>
      </c>
      <c r="V184" s="6">
        <f t="shared" si="16"/>
        <v>68.898630136986299</v>
      </c>
      <c r="W184">
        <v>35350</v>
      </c>
      <c r="X184" t="s">
        <v>1732</v>
      </c>
      <c r="Y184">
        <v>4</v>
      </c>
    </row>
    <row r="185" spans="1:26" hidden="1" x14ac:dyDescent="0.3">
      <c r="A185" t="s">
        <v>1733</v>
      </c>
      <c r="B185" s="6">
        <f t="shared" ref="B185:B191" si="17">VALUE(RIGHT(A185,5))</f>
        <v>1070</v>
      </c>
      <c r="C185" s="10" t="s">
        <v>1734</v>
      </c>
      <c r="D185" s="2" t="s">
        <v>1735</v>
      </c>
      <c r="E185" t="s">
        <v>1736</v>
      </c>
      <c r="F185" s="4" t="s">
        <v>1737</v>
      </c>
      <c r="I185" s="3">
        <v>35170</v>
      </c>
      <c r="J185" t="s">
        <v>496</v>
      </c>
      <c r="K185" t="s">
        <v>1738</v>
      </c>
      <c r="L185" t="s">
        <v>1739</v>
      </c>
      <c r="M185" t="s">
        <v>1740</v>
      </c>
      <c r="N185" s="5">
        <v>21300</v>
      </c>
      <c r="O185" t="s">
        <v>1741</v>
      </c>
      <c r="Q185" t="s">
        <v>39</v>
      </c>
      <c r="R185">
        <v>3</v>
      </c>
      <c r="S185" s="2" t="s">
        <v>32</v>
      </c>
      <c r="T185" t="s">
        <v>19</v>
      </c>
      <c r="U185" s="4" t="s">
        <v>1742</v>
      </c>
      <c r="V185" s="6">
        <f t="shared" si="16"/>
        <v>65.591780821917808</v>
      </c>
      <c r="W185">
        <v>35360</v>
      </c>
      <c r="X185" t="s">
        <v>1743</v>
      </c>
      <c r="Y185">
        <v>3</v>
      </c>
    </row>
    <row r="186" spans="1:26" hidden="1" x14ac:dyDescent="0.3">
      <c r="A186" t="s">
        <v>1744</v>
      </c>
      <c r="B186" s="6">
        <f t="shared" si="17"/>
        <v>996</v>
      </c>
      <c r="C186" s="10" t="s">
        <v>1745</v>
      </c>
      <c r="D186" s="2" t="s">
        <v>1746</v>
      </c>
      <c r="F186" s="4" t="s">
        <v>1747</v>
      </c>
      <c r="I186" s="3">
        <v>35550</v>
      </c>
      <c r="J186" t="s">
        <v>1748</v>
      </c>
      <c r="K186" t="s">
        <v>1749</v>
      </c>
      <c r="M186" t="s">
        <v>1750</v>
      </c>
      <c r="N186" s="5">
        <v>15561</v>
      </c>
      <c r="O186" t="s">
        <v>1751</v>
      </c>
      <c r="Q186" t="s">
        <v>39</v>
      </c>
      <c r="R186">
        <v>2</v>
      </c>
      <c r="S186" s="2" t="s">
        <v>258</v>
      </c>
      <c r="T186" t="s">
        <v>19</v>
      </c>
      <c r="U186" s="4" t="s">
        <v>1752</v>
      </c>
      <c r="V186" s="6">
        <f t="shared" si="16"/>
        <v>81.31506849315069</v>
      </c>
      <c r="W186">
        <v>35360</v>
      </c>
      <c r="X186" t="s">
        <v>1753</v>
      </c>
      <c r="Y186">
        <v>3</v>
      </c>
    </row>
    <row r="187" spans="1:26" hidden="1" x14ac:dyDescent="0.3">
      <c r="A187" t="s">
        <v>1754</v>
      </c>
      <c r="B187" s="6">
        <f t="shared" si="17"/>
        <v>1060</v>
      </c>
      <c r="C187" s="8" t="s">
        <v>1755</v>
      </c>
      <c r="D187" s="2" t="s">
        <v>1756</v>
      </c>
      <c r="F187" s="4" t="s">
        <v>1757</v>
      </c>
      <c r="I187" s="3">
        <v>35200</v>
      </c>
      <c r="J187" t="s">
        <v>26</v>
      </c>
      <c r="K187" t="s">
        <v>1758</v>
      </c>
      <c r="L187" t="s">
        <v>1759</v>
      </c>
      <c r="M187" s="12" t="s">
        <v>1760</v>
      </c>
      <c r="N187" s="5">
        <v>10568</v>
      </c>
      <c r="O187" t="s">
        <v>1761</v>
      </c>
      <c r="Q187" t="s">
        <v>39</v>
      </c>
      <c r="R187">
        <v>3</v>
      </c>
      <c r="S187" s="2" t="s">
        <v>32</v>
      </c>
      <c r="T187" t="s">
        <v>19</v>
      </c>
      <c r="U187" s="4" t="s">
        <v>1762</v>
      </c>
      <c r="V187" s="6">
        <f t="shared" si="16"/>
        <v>94.9945205479452</v>
      </c>
      <c r="W187">
        <v>35360</v>
      </c>
      <c r="X187" t="s">
        <v>1763</v>
      </c>
      <c r="Y187">
        <v>3</v>
      </c>
    </row>
    <row r="188" spans="1:26" x14ac:dyDescent="0.3">
      <c r="A188" t="s">
        <v>1764</v>
      </c>
      <c r="B188" s="6">
        <f t="shared" si="17"/>
        <v>915</v>
      </c>
      <c r="C188" s="8" t="s">
        <v>1765</v>
      </c>
      <c r="D188" s="2" t="s">
        <v>1766</v>
      </c>
      <c r="E188" t="s">
        <v>1767</v>
      </c>
      <c r="F188" s="4" t="s">
        <v>1768</v>
      </c>
      <c r="I188" s="3">
        <v>35400</v>
      </c>
      <c r="J188" t="s">
        <v>92</v>
      </c>
      <c r="K188" t="s">
        <v>1769</v>
      </c>
      <c r="L188" t="s">
        <v>1770</v>
      </c>
      <c r="M188" t="s">
        <v>1771</v>
      </c>
      <c r="N188" s="5">
        <v>15303</v>
      </c>
      <c r="O188" t="s">
        <v>1772</v>
      </c>
      <c r="P188" t="s">
        <v>1773</v>
      </c>
      <c r="Q188" t="s">
        <v>39</v>
      </c>
      <c r="R188">
        <v>4</v>
      </c>
      <c r="S188" s="2" t="s">
        <v>85</v>
      </c>
      <c r="T188" t="s">
        <v>19</v>
      </c>
      <c r="U188" s="4" t="s">
        <v>1774</v>
      </c>
      <c r="V188" s="6">
        <f t="shared" si="16"/>
        <v>82.021917808219172</v>
      </c>
      <c r="W188">
        <v>35360</v>
      </c>
      <c r="X188" t="s">
        <v>1775</v>
      </c>
      <c r="Y188">
        <v>3</v>
      </c>
    </row>
    <row r="189" spans="1:26" hidden="1" x14ac:dyDescent="0.3">
      <c r="A189" t="s">
        <v>1776</v>
      </c>
      <c r="B189" s="6">
        <f t="shared" si="17"/>
        <v>1033</v>
      </c>
      <c r="C189" s="10" t="s">
        <v>1777</v>
      </c>
      <c r="D189" s="2" t="s">
        <v>1778</v>
      </c>
      <c r="E189" t="s">
        <v>1779</v>
      </c>
      <c r="F189" s="4" t="s">
        <v>1780</v>
      </c>
      <c r="G189" s="29" t="s">
        <v>1781</v>
      </c>
      <c r="I189" s="3">
        <v>35420</v>
      </c>
      <c r="J189" t="s">
        <v>623</v>
      </c>
      <c r="K189" t="s">
        <v>1782</v>
      </c>
      <c r="M189" s="20" t="s">
        <v>1783</v>
      </c>
      <c r="N189" s="5">
        <v>17868</v>
      </c>
      <c r="O189" t="s">
        <v>1471</v>
      </c>
      <c r="Q189" t="s">
        <v>39</v>
      </c>
      <c r="R189">
        <v>1</v>
      </c>
      <c r="S189" s="2" t="s">
        <v>40</v>
      </c>
      <c r="T189" t="s">
        <v>19</v>
      </c>
      <c r="U189" s="4" t="s">
        <v>1784</v>
      </c>
      <c r="V189" s="6">
        <f t="shared" si="16"/>
        <v>74.9945205479452</v>
      </c>
      <c r="W189">
        <v>35360</v>
      </c>
      <c r="X189" t="s">
        <v>1785</v>
      </c>
      <c r="Y189">
        <v>3</v>
      </c>
    </row>
    <row r="190" spans="1:26" hidden="1" x14ac:dyDescent="0.3">
      <c r="A190" t="s">
        <v>1786</v>
      </c>
      <c r="B190" s="6">
        <f t="shared" si="17"/>
        <v>841</v>
      </c>
      <c r="C190" s="10" t="s">
        <v>1787</v>
      </c>
      <c r="D190" s="2" t="s">
        <v>1788</v>
      </c>
      <c r="F190" s="4" t="s">
        <v>1789</v>
      </c>
      <c r="I190" s="3">
        <v>35000</v>
      </c>
      <c r="J190" t="s">
        <v>26</v>
      </c>
      <c r="L190" t="s">
        <v>1790</v>
      </c>
      <c r="M190" s="12" t="s">
        <v>1791</v>
      </c>
      <c r="N190" s="5">
        <v>18213</v>
      </c>
      <c r="O190" t="s">
        <v>1792</v>
      </c>
      <c r="Q190" t="s">
        <v>39</v>
      </c>
      <c r="R190">
        <v>3</v>
      </c>
      <c r="S190" s="2" t="s">
        <v>32</v>
      </c>
      <c r="T190" t="s">
        <v>19</v>
      </c>
      <c r="U190" s="4" t="s">
        <v>1793</v>
      </c>
      <c r="V190" s="6">
        <f t="shared" si="16"/>
        <v>74.049315068493144</v>
      </c>
      <c r="W190">
        <v>35360</v>
      </c>
      <c r="X190" t="s">
        <v>1794</v>
      </c>
      <c r="Y190">
        <v>3</v>
      </c>
    </row>
    <row r="191" spans="1:26" hidden="1" x14ac:dyDescent="0.3">
      <c r="A191" t="s">
        <v>1795</v>
      </c>
      <c r="B191" s="6">
        <f t="shared" si="17"/>
        <v>986</v>
      </c>
      <c r="C191" s="10" t="s">
        <v>1796</v>
      </c>
      <c r="D191" s="2" t="s">
        <v>1797</v>
      </c>
      <c r="E191" t="s">
        <v>1796</v>
      </c>
      <c r="F191" s="4" t="s">
        <v>1798</v>
      </c>
      <c r="I191" s="3">
        <v>35000</v>
      </c>
      <c r="J191" t="s">
        <v>26</v>
      </c>
      <c r="L191" t="s">
        <v>1799</v>
      </c>
      <c r="M191" t="s">
        <v>1800</v>
      </c>
      <c r="N191" s="5">
        <v>23722</v>
      </c>
      <c r="O191" t="s">
        <v>1801</v>
      </c>
      <c r="Q191" t="s">
        <v>39</v>
      </c>
      <c r="R191">
        <v>3</v>
      </c>
      <c r="S191" s="2" t="s">
        <v>32</v>
      </c>
      <c r="T191" t="s">
        <v>19</v>
      </c>
      <c r="U191" s="4" t="s">
        <v>1802</v>
      </c>
      <c r="V191" s="6">
        <f t="shared" si="16"/>
        <v>58.956164383561642</v>
      </c>
      <c r="W191">
        <v>35360</v>
      </c>
      <c r="X191" t="s">
        <v>1677</v>
      </c>
      <c r="Y191">
        <v>3</v>
      </c>
    </row>
    <row r="192" spans="1:26" hidden="1" x14ac:dyDescent="0.3">
      <c r="A192" t="s">
        <v>1803</v>
      </c>
      <c r="B192">
        <v>1084</v>
      </c>
      <c r="C192" s="8" t="s">
        <v>1804</v>
      </c>
      <c r="D192" s="2" t="s">
        <v>1805</v>
      </c>
      <c r="F192" s="4" t="s">
        <v>1806</v>
      </c>
      <c r="I192" s="3">
        <v>35000</v>
      </c>
      <c r="J192" t="s">
        <v>26</v>
      </c>
      <c r="K192" t="s">
        <v>1807</v>
      </c>
      <c r="M192" t="s">
        <v>1808</v>
      </c>
      <c r="N192" s="5">
        <v>14977</v>
      </c>
      <c r="O192" s="47" t="s">
        <v>1809</v>
      </c>
      <c r="Q192" t="s">
        <v>39</v>
      </c>
      <c r="R192">
        <v>3</v>
      </c>
      <c r="S192" s="2" t="s">
        <v>32</v>
      </c>
      <c r="U192" s="4" t="s">
        <v>1810</v>
      </c>
      <c r="V192" s="6">
        <f t="shared" si="16"/>
        <v>82.915068493150685</v>
      </c>
      <c r="W192">
        <v>35550</v>
      </c>
      <c r="X192" t="s">
        <v>1811</v>
      </c>
      <c r="Y192">
        <v>2</v>
      </c>
    </row>
    <row r="193" spans="1:25" hidden="1" x14ac:dyDescent="0.3">
      <c r="A193" t="s">
        <v>1812</v>
      </c>
      <c r="B193" s="6">
        <v>976</v>
      </c>
      <c r="C193" s="10" t="s">
        <v>1813</v>
      </c>
      <c r="D193" s="2" t="s">
        <v>1814</v>
      </c>
      <c r="F193" s="4" t="s">
        <v>1815</v>
      </c>
      <c r="I193" s="3">
        <v>35700</v>
      </c>
      <c r="J193" t="s">
        <v>26</v>
      </c>
      <c r="K193" t="s">
        <v>1816</v>
      </c>
      <c r="L193" t="s">
        <v>1817</v>
      </c>
      <c r="M193" t="s">
        <v>1818</v>
      </c>
      <c r="N193" s="5">
        <v>19453</v>
      </c>
      <c r="O193" t="s">
        <v>1583</v>
      </c>
      <c r="Q193" t="s">
        <v>174</v>
      </c>
      <c r="R193">
        <v>3</v>
      </c>
      <c r="S193" s="2" t="s">
        <v>32</v>
      </c>
      <c r="T193" t="s">
        <v>19</v>
      </c>
      <c r="U193" s="4" t="s">
        <v>1819</v>
      </c>
      <c r="V193" s="6">
        <f t="shared" si="16"/>
        <v>70.652054794520552</v>
      </c>
      <c r="W193">
        <v>35360</v>
      </c>
      <c r="X193" t="s">
        <v>1820</v>
      </c>
      <c r="Y193">
        <v>3</v>
      </c>
    </row>
    <row r="194" spans="1:25" hidden="1" x14ac:dyDescent="0.3">
      <c r="A194" t="s">
        <v>1821</v>
      </c>
      <c r="B194" s="6">
        <f t="shared" ref="B194:B200" si="18">VALUE(RIGHT(A194,5))</f>
        <v>566</v>
      </c>
      <c r="C194" s="1" t="s">
        <v>1822</v>
      </c>
      <c r="D194" s="2" t="s">
        <v>1823</v>
      </c>
      <c r="F194" s="4" t="s">
        <v>1824</v>
      </c>
      <c r="I194" s="3">
        <v>35700</v>
      </c>
      <c r="J194" t="s">
        <v>26</v>
      </c>
      <c r="K194" t="s">
        <v>1825</v>
      </c>
      <c r="M194" s="29" t="s">
        <v>1826</v>
      </c>
      <c r="N194" s="5">
        <v>13395</v>
      </c>
      <c r="O194" t="s">
        <v>448</v>
      </c>
      <c r="Q194" t="s">
        <v>39</v>
      </c>
      <c r="R194">
        <v>3</v>
      </c>
      <c r="S194" s="2" t="s">
        <v>32</v>
      </c>
      <c r="T194" t="s">
        <v>19</v>
      </c>
      <c r="U194" s="4" t="s">
        <v>931</v>
      </c>
      <c r="V194" s="6">
        <f t="shared" si="16"/>
        <v>87.249315068493146</v>
      </c>
      <c r="W194">
        <v>35370</v>
      </c>
      <c r="X194" t="s">
        <v>1827</v>
      </c>
      <c r="Y194">
        <v>1</v>
      </c>
    </row>
    <row r="195" spans="1:25" hidden="1" x14ac:dyDescent="0.3">
      <c r="A195" t="s">
        <v>1828</v>
      </c>
      <c r="B195" s="6">
        <f t="shared" si="18"/>
        <v>723</v>
      </c>
      <c r="C195" s="8" t="s">
        <v>1829</v>
      </c>
      <c r="D195" s="2" t="s">
        <v>1830</v>
      </c>
      <c r="F195" s="4" t="s">
        <v>1831</v>
      </c>
      <c r="I195" s="3">
        <v>35000</v>
      </c>
      <c r="J195" t="s">
        <v>26</v>
      </c>
      <c r="K195" t="s">
        <v>1832</v>
      </c>
      <c r="L195" t="s">
        <v>1833</v>
      </c>
      <c r="M195" s="12" t="s">
        <v>1834</v>
      </c>
      <c r="N195" s="5">
        <v>17865</v>
      </c>
      <c r="O195" t="s">
        <v>1835</v>
      </c>
      <c r="Q195" t="s">
        <v>39</v>
      </c>
      <c r="R195">
        <v>3</v>
      </c>
      <c r="S195" s="2" t="s">
        <v>32</v>
      </c>
      <c r="T195" t="s">
        <v>19</v>
      </c>
      <c r="U195" s="4" t="s">
        <v>1836</v>
      </c>
      <c r="V195" s="6">
        <f t="shared" si="16"/>
        <v>75.0027397260274</v>
      </c>
      <c r="W195">
        <v>35370</v>
      </c>
      <c r="X195" t="s">
        <v>1837</v>
      </c>
      <c r="Y195">
        <v>1</v>
      </c>
    </row>
    <row r="196" spans="1:25" hidden="1" x14ac:dyDescent="0.3">
      <c r="A196" t="s">
        <v>1838</v>
      </c>
      <c r="B196" s="6">
        <f t="shared" si="18"/>
        <v>854</v>
      </c>
      <c r="C196" s="10" t="s">
        <v>1839</v>
      </c>
      <c r="D196" s="2" t="s">
        <v>1840</v>
      </c>
      <c r="F196" s="4" t="s">
        <v>1841</v>
      </c>
      <c r="G196" t="s">
        <v>1842</v>
      </c>
      <c r="I196" s="3">
        <v>35460</v>
      </c>
      <c r="J196" t="s">
        <v>1843</v>
      </c>
      <c r="K196" t="s">
        <v>1844</v>
      </c>
      <c r="L196" t="s">
        <v>1845</v>
      </c>
      <c r="M196" t="s">
        <v>1846</v>
      </c>
      <c r="N196" s="5">
        <v>16887</v>
      </c>
      <c r="Q196" t="s">
        <v>39</v>
      </c>
      <c r="R196">
        <v>1</v>
      </c>
      <c r="S196" s="2" t="s">
        <v>40</v>
      </c>
      <c r="T196" t="s">
        <v>19</v>
      </c>
      <c r="U196" s="4" t="s">
        <v>1847</v>
      </c>
      <c r="V196" s="6">
        <f t="shared" si="16"/>
        <v>77.682191780821924</v>
      </c>
      <c r="W196">
        <v>35370</v>
      </c>
      <c r="X196" t="s">
        <v>1848</v>
      </c>
      <c r="Y196">
        <v>1</v>
      </c>
    </row>
    <row r="197" spans="1:25" hidden="1" x14ac:dyDescent="0.3">
      <c r="A197" t="s">
        <v>1849</v>
      </c>
      <c r="B197" s="6">
        <f t="shared" si="18"/>
        <v>884</v>
      </c>
      <c r="C197" s="10" t="s">
        <v>1850</v>
      </c>
      <c r="D197" s="2" t="s">
        <v>1851</v>
      </c>
      <c r="E197" t="s">
        <v>1852</v>
      </c>
      <c r="F197" s="4" t="s">
        <v>1853</v>
      </c>
      <c r="I197" s="3">
        <v>35000</v>
      </c>
      <c r="J197" t="s">
        <v>26</v>
      </c>
      <c r="K197" t="s">
        <v>1854</v>
      </c>
      <c r="L197" t="s">
        <v>1855</v>
      </c>
      <c r="M197" s="27" t="s">
        <v>1856</v>
      </c>
      <c r="N197" s="5">
        <v>16970</v>
      </c>
      <c r="O197" t="s">
        <v>1857</v>
      </c>
      <c r="P197" t="s">
        <v>1858</v>
      </c>
      <c r="Q197" t="s">
        <v>39</v>
      </c>
      <c r="R197">
        <v>3</v>
      </c>
      <c r="S197" s="2" t="s">
        <v>32</v>
      </c>
      <c r="T197" t="s">
        <v>19</v>
      </c>
      <c r="U197" s="4" t="s">
        <v>1859</v>
      </c>
      <c r="V197" s="6">
        <f t="shared" si="16"/>
        <v>77.454794520547949</v>
      </c>
      <c r="W197">
        <v>35370</v>
      </c>
      <c r="X197" t="s">
        <v>1860</v>
      </c>
      <c r="Y197">
        <v>1</v>
      </c>
    </row>
    <row r="198" spans="1:25" x14ac:dyDescent="0.3">
      <c r="A198" t="s">
        <v>1861</v>
      </c>
      <c r="B198" s="6">
        <f t="shared" si="18"/>
        <v>1021</v>
      </c>
      <c r="C198" s="8" t="s">
        <v>1862</v>
      </c>
      <c r="D198" s="2" t="s">
        <v>1863</v>
      </c>
      <c r="F198" s="4" t="s">
        <v>1864</v>
      </c>
      <c r="I198" s="3">
        <v>50240</v>
      </c>
      <c r="J198" t="s">
        <v>1865</v>
      </c>
      <c r="K198" t="s">
        <v>1866</v>
      </c>
      <c r="L198" t="s">
        <v>1867</v>
      </c>
      <c r="M198" t="s">
        <v>1868</v>
      </c>
      <c r="N198" s="5">
        <v>19078</v>
      </c>
      <c r="O198" t="s">
        <v>1869</v>
      </c>
      <c r="P198" t="s">
        <v>1870</v>
      </c>
      <c r="Q198" t="s">
        <v>39</v>
      </c>
      <c r="R198">
        <v>4</v>
      </c>
      <c r="S198" s="2" t="s">
        <v>85</v>
      </c>
      <c r="T198" t="s">
        <v>19</v>
      </c>
      <c r="U198" s="4" t="s">
        <v>1871</v>
      </c>
      <c r="V198" s="6">
        <f t="shared" si="16"/>
        <v>71.679452054794524</v>
      </c>
      <c r="W198">
        <v>35370</v>
      </c>
      <c r="X198" t="s">
        <v>1872</v>
      </c>
      <c r="Y198">
        <v>1</v>
      </c>
    </row>
    <row r="199" spans="1:25" hidden="1" x14ac:dyDescent="0.3">
      <c r="A199" t="s">
        <v>1873</v>
      </c>
      <c r="B199" s="6">
        <f t="shared" si="18"/>
        <v>804</v>
      </c>
      <c r="C199" s="10" t="s">
        <v>1874</v>
      </c>
      <c r="D199" s="2" t="s">
        <v>1875</v>
      </c>
      <c r="F199" s="4" t="s">
        <v>1876</v>
      </c>
      <c r="I199" s="3">
        <v>35250</v>
      </c>
      <c r="J199" t="s">
        <v>1877</v>
      </c>
      <c r="K199" t="s">
        <v>1878</v>
      </c>
      <c r="L199" t="s">
        <v>1879</v>
      </c>
      <c r="M199" t="s">
        <v>1880</v>
      </c>
      <c r="N199" s="5">
        <v>15183</v>
      </c>
      <c r="O199" t="s">
        <v>1881</v>
      </c>
      <c r="Q199" t="s">
        <v>39</v>
      </c>
      <c r="R199">
        <v>3</v>
      </c>
      <c r="S199" s="2" t="s">
        <v>32</v>
      </c>
      <c r="T199" t="s">
        <v>19</v>
      </c>
      <c r="U199" s="4" t="s">
        <v>1882</v>
      </c>
      <c r="V199" s="6">
        <f t="shared" si="16"/>
        <v>82.350684931506848</v>
      </c>
      <c r="W199">
        <v>35370</v>
      </c>
      <c r="X199" t="s">
        <v>1883</v>
      </c>
      <c r="Y199">
        <v>1</v>
      </c>
    </row>
    <row r="200" spans="1:25" hidden="1" x14ac:dyDescent="0.3">
      <c r="A200" t="s">
        <v>1884</v>
      </c>
      <c r="B200" s="6">
        <f t="shared" si="18"/>
        <v>1076</v>
      </c>
      <c r="C200" s="8" t="s">
        <v>1885</v>
      </c>
      <c r="D200" s="2" t="s">
        <v>1886</v>
      </c>
      <c r="F200" s="4" t="s">
        <v>1887</v>
      </c>
      <c r="I200" s="3">
        <v>35133</v>
      </c>
      <c r="J200" t="s">
        <v>472</v>
      </c>
      <c r="K200" t="s">
        <v>1888</v>
      </c>
      <c r="L200" t="s">
        <v>1889</v>
      </c>
      <c r="M200" s="29" t="s">
        <v>213</v>
      </c>
      <c r="N200" s="5">
        <v>12261</v>
      </c>
      <c r="O200" t="s">
        <v>1890</v>
      </c>
      <c r="Q200" t="s">
        <v>39</v>
      </c>
      <c r="R200">
        <v>1</v>
      </c>
      <c r="S200" s="2" t="s">
        <v>40</v>
      </c>
      <c r="T200" t="s">
        <v>19</v>
      </c>
      <c r="U200" s="4" t="s">
        <v>1891</v>
      </c>
      <c r="V200" s="6">
        <f t="shared" si="16"/>
        <v>90.356164383561648</v>
      </c>
      <c r="W200">
        <v>35370</v>
      </c>
      <c r="X200" t="s">
        <v>1892</v>
      </c>
      <c r="Y200">
        <v>1</v>
      </c>
    </row>
    <row r="201" spans="1:25" hidden="1" x14ac:dyDescent="0.3">
      <c r="A201" t="s">
        <v>1893</v>
      </c>
      <c r="B201">
        <v>1085</v>
      </c>
      <c r="C201" s="8" t="s">
        <v>1894</v>
      </c>
      <c r="D201" s="2" t="s">
        <v>1895</v>
      </c>
      <c r="F201" s="21" t="s">
        <v>1896</v>
      </c>
      <c r="I201" s="3">
        <v>35750</v>
      </c>
      <c r="J201" t="s">
        <v>153</v>
      </c>
      <c r="L201" t="s">
        <v>1897</v>
      </c>
      <c r="M201" t="s">
        <v>1898</v>
      </c>
      <c r="Q201" t="s">
        <v>39</v>
      </c>
      <c r="R201">
        <v>3</v>
      </c>
      <c r="S201" s="2" t="s">
        <v>32</v>
      </c>
      <c r="U201" t="s">
        <v>1899</v>
      </c>
      <c r="V201" s="6" t="s">
        <v>213</v>
      </c>
      <c r="W201">
        <v>35550</v>
      </c>
      <c r="X201" t="s">
        <v>1900</v>
      </c>
      <c r="Y201">
        <v>2</v>
      </c>
    </row>
    <row r="202" spans="1:25" hidden="1" x14ac:dyDescent="0.3">
      <c r="A202" t="s">
        <v>1901</v>
      </c>
      <c r="B202" s="6">
        <f>VALUE(RIGHT(A202,5))</f>
        <v>759</v>
      </c>
      <c r="C202" s="8" t="s">
        <v>1902</v>
      </c>
      <c r="D202" s="2" t="s">
        <v>1903</v>
      </c>
      <c r="F202" s="4" t="s">
        <v>1904</v>
      </c>
      <c r="I202" s="3">
        <v>35000</v>
      </c>
      <c r="J202" t="s">
        <v>26</v>
      </c>
      <c r="K202" t="s">
        <v>1905</v>
      </c>
      <c r="L202" t="s">
        <v>1906</v>
      </c>
      <c r="M202" t="s">
        <v>1907</v>
      </c>
      <c r="N202" s="5">
        <v>15691</v>
      </c>
      <c r="O202" t="s">
        <v>1908</v>
      </c>
      <c r="P202" t="s">
        <v>1909</v>
      </c>
      <c r="Q202" t="s">
        <v>39</v>
      </c>
      <c r="R202">
        <v>3</v>
      </c>
      <c r="S202" s="2" t="s">
        <v>32</v>
      </c>
      <c r="T202" t="s">
        <v>19</v>
      </c>
      <c r="U202" s="4" t="s">
        <v>1910</v>
      </c>
      <c r="V202" s="6">
        <f>( $Z$1-N202)/365</f>
        <v>80.958904109589042</v>
      </c>
      <c r="W202">
        <v>35370</v>
      </c>
      <c r="X202" t="s">
        <v>903</v>
      </c>
      <c r="Y202">
        <v>1</v>
      </c>
    </row>
    <row r="203" spans="1:25" x14ac:dyDescent="0.3">
      <c r="A203" t="s">
        <v>1911</v>
      </c>
      <c r="B203" s="6">
        <f>VALUE(RIGHT(A203,5))</f>
        <v>748</v>
      </c>
      <c r="C203" s="8" t="s">
        <v>1912</v>
      </c>
      <c r="D203" s="2" t="s">
        <v>1913</v>
      </c>
      <c r="F203" s="4" t="s">
        <v>1914</v>
      </c>
      <c r="I203" s="3">
        <v>35400</v>
      </c>
      <c r="J203" t="s">
        <v>92</v>
      </c>
      <c r="K203" t="s">
        <v>1915</v>
      </c>
      <c r="L203" t="s">
        <v>1916</v>
      </c>
      <c r="M203" t="s">
        <v>1917</v>
      </c>
      <c r="N203" s="5">
        <v>18902</v>
      </c>
      <c r="O203" t="s">
        <v>1918</v>
      </c>
      <c r="Q203" t="s">
        <v>174</v>
      </c>
      <c r="R203">
        <v>4</v>
      </c>
      <c r="S203" s="2" t="s">
        <v>85</v>
      </c>
      <c r="T203" t="s">
        <v>19</v>
      </c>
      <c r="U203" s="4" t="s">
        <v>1919</v>
      </c>
      <c r="V203" s="6">
        <f>( $Z$1-N203)/365</f>
        <v>72.161643835616445</v>
      </c>
      <c r="W203">
        <v>35370</v>
      </c>
      <c r="X203" t="s">
        <v>1920</v>
      </c>
      <c r="Y203">
        <v>1</v>
      </c>
    </row>
    <row r="204" spans="1:25" x14ac:dyDescent="0.3">
      <c r="A204" t="s">
        <v>1921</v>
      </c>
      <c r="B204" s="6">
        <f>VALUE(RIGHT(A204,5))</f>
        <v>326</v>
      </c>
      <c r="C204" s="8" t="s">
        <v>1922</v>
      </c>
      <c r="D204" s="2" t="s">
        <v>1923</v>
      </c>
      <c r="F204" s="4" t="s">
        <v>1924</v>
      </c>
      <c r="I204" s="3">
        <v>35400</v>
      </c>
      <c r="J204" t="s">
        <v>92</v>
      </c>
      <c r="L204" t="s">
        <v>1925</v>
      </c>
      <c r="M204" t="s">
        <v>1926</v>
      </c>
      <c r="N204" s="5">
        <v>20173</v>
      </c>
      <c r="O204" t="s">
        <v>1927</v>
      </c>
      <c r="Q204" t="s">
        <v>39</v>
      </c>
      <c r="R204">
        <v>4</v>
      </c>
      <c r="S204" s="2" t="s">
        <v>85</v>
      </c>
      <c r="T204" t="s">
        <v>19</v>
      </c>
      <c r="U204" s="4" t="s">
        <v>1217</v>
      </c>
      <c r="V204" s="6">
        <f>( $Z$1-N204)/365</f>
        <v>68.679452054794524</v>
      </c>
      <c r="W204">
        <v>35380</v>
      </c>
      <c r="X204" t="s">
        <v>388</v>
      </c>
      <c r="Y204">
        <v>3</v>
      </c>
    </row>
    <row r="205" spans="1:25" hidden="1" x14ac:dyDescent="0.3">
      <c r="A205" t="s">
        <v>1928</v>
      </c>
      <c r="B205" s="6">
        <v>1111</v>
      </c>
      <c r="C205" s="8" t="s">
        <v>1929</v>
      </c>
      <c r="D205" s="2" t="s">
        <v>1930</v>
      </c>
      <c r="F205" s="30" t="s">
        <v>1931</v>
      </c>
      <c r="I205" s="31">
        <v>35150</v>
      </c>
      <c r="J205" s="30" t="s">
        <v>1932</v>
      </c>
      <c r="L205" s="30" t="s">
        <v>1933</v>
      </c>
      <c r="M205" s="29" t="s">
        <v>1934</v>
      </c>
      <c r="N205" s="5"/>
      <c r="Q205" t="s">
        <v>39</v>
      </c>
      <c r="R205">
        <v>3</v>
      </c>
      <c r="S205" s="2" t="s">
        <v>32</v>
      </c>
      <c r="U205" s="21"/>
      <c r="V205" s="6"/>
    </row>
    <row r="206" spans="1:25" hidden="1" x14ac:dyDescent="0.3">
      <c r="A206" t="s">
        <v>1935</v>
      </c>
      <c r="B206" s="6">
        <f>VALUE(RIGHT(A206,5))</f>
        <v>814</v>
      </c>
      <c r="C206" s="7" t="s">
        <v>1936</v>
      </c>
      <c r="D206" s="2" t="s">
        <v>1937</v>
      </c>
      <c r="F206" s="4" t="s">
        <v>1938</v>
      </c>
      <c r="I206" s="3">
        <v>35150</v>
      </c>
      <c r="J206" t="s">
        <v>1939</v>
      </c>
      <c r="K206" t="s">
        <v>1940</v>
      </c>
      <c r="L206" t="s">
        <v>1941</v>
      </c>
      <c r="M206" t="s">
        <v>1942</v>
      </c>
      <c r="N206" s="5">
        <v>22206</v>
      </c>
      <c r="O206" t="s">
        <v>1943</v>
      </c>
      <c r="Q206" t="s">
        <v>39</v>
      </c>
      <c r="R206">
        <v>3</v>
      </c>
      <c r="S206" s="2" t="s">
        <v>32</v>
      </c>
      <c r="T206" t="s">
        <v>19</v>
      </c>
      <c r="U206" s="4" t="s">
        <v>1944</v>
      </c>
      <c r="V206" s="6">
        <f>( $Z$1-N206)/365</f>
        <v>63.109589041095887</v>
      </c>
      <c r="W206">
        <v>35380</v>
      </c>
      <c r="X206" t="s">
        <v>1945</v>
      </c>
      <c r="Y206">
        <v>3</v>
      </c>
    </row>
    <row r="207" spans="1:25" hidden="1" x14ac:dyDescent="0.3">
      <c r="A207" t="s">
        <v>1946</v>
      </c>
      <c r="B207" s="6">
        <f>VALUE(RIGHT(A207,5))</f>
        <v>991</v>
      </c>
      <c r="C207" s="10" t="s">
        <v>1947</v>
      </c>
      <c r="D207" s="2" t="s">
        <v>1948</v>
      </c>
      <c r="F207" s="4" t="s">
        <v>1949</v>
      </c>
      <c r="I207" s="3">
        <v>35200</v>
      </c>
      <c r="J207" t="s">
        <v>26</v>
      </c>
      <c r="K207" t="s">
        <v>1950</v>
      </c>
      <c r="L207" t="s">
        <v>1951</v>
      </c>
      <c r="M207" t="s">
        <v>1952</v>
      </c>
      <c r="N207" s="5">
        <v>16653</v>
      </c>
      <c r="Q207" t="s">
        <v>39</v>
      </c>
      <c r="R207">
        <v>3</v>
      </c>
      <c r="S207" s="2" t="s">
        <v>32</v>
      </c>
      <c r="T207" t="s">
        <v>19</v>
      </c>
      <c r="U207" s="4" t="s">
        <v>1953</v>
      </c>
      <c r="V207" s="6">
        <f>( $Z$1-N207)/365</f>
        <v>78.323287671232876</v>
      </c>
      <c r="W207">
        <v>35380</v>
      </c>
      <c r="X207" t="s">
        <v>1954</v>
      </c>
      <c r="Y207">
        <v>3</v>
      </c>
    </row>
    <row r="208" spans="1:25" x14ac:dyDescent="0.3">
      <c r="A208" t="s">
        <v>1955</v>
      </c>
      <c r="B208" s="6">
        <f>VALUE(RIGHT(A208,5))</f>
        <v>787</v>
      </c>
      <c r="C208" s="8" t="s">
        <v>1956</v>
      </c>
      <c r="D208" s="2" t="s">
        <v>1957</v>
      </c>
      <c r="F208" s="4" t="s">
        <v>1958</v>
      </c>
      <c r="I208" s="3">
        <v>35400</v>
      </c>
      <c r="J208" t="s">
        <v>92</v>
      </c>
      <c r="L208" t="s">
        <v>1959</v>
      </c>
      <c r="M208" s="29" t="s">
        <v>1960</v>
      </c>
      <c r="N208" s="5">
        <v>24898</v>
      </c>
      <c r="O208" t="s">
        <v>1961</v>
      </c>
      <c r="Q208" t="s">
        <v>39</v>
      </c>
      <c r="R208">
        <v>4</v>
      </c>
      <c r="S208" s="2" t="s">
        <v>85</v>
      </c>
      <c r="T208" t="s">
        <v>19</v>
      </c>
      <c r="U208" s="4" t="s">
        <v>1962</v>
      </c>
      <c r="V208" s="6">
        <f>( $Z$1-N208)/365</f>
        <v>55.734246575342468</v>
      </c>
      <c r="W208">
        <v>35380</v>
      </c>
      <c r="X208" t="s">
        <v>1963</v>
      </c>
      <c r="Y208">
        <v>3</v>
      </c>
    </row>
    <row r="209" spans="1:26" x14ac:dyDescent="0.3">
      <c r="A209" t="s">
        <v>1964</v>
      </c>
      <c r="B209" s="6">
        <f>VALUE(RIGHT(A209,5))</f>
        <v>999</v>
      </c>
      <c r="C209" s="8" t="s">
        <v>1965</v>
      </c>
      <c r="D209" s="2" t="s">
        <v>1966</v>
      </c>
      <c r="F209" s="4" t="s">
        <v>1967</v>
      </c>
      <c r="I209" s="3">
        <v>35120</v>
      </c>
      <c r="J209" t="s">
        <v>1968</v>
      </c>
      <c r="K209" t="s">
        <v>1969</v>
      </c>
      <c r="M209" t="s">
        <v>1970</v>
      </c>
      <c r="N209" s="5">
        <v>16622</v>
      </c>
      <c r="O209" t="s">
        <v>1971</v>
      </c>
      <c r="Q209" t="s">
        <v>39</v>
      </c>
      <c r="R209">
        <v>4</v>
      </c>
      <c r="S209" s="2" t="s">
        <v>85</v>
      </c>
      <c r="T209" t="s">
        <v>19</v>
      </c>
      <c r="U209" s="4" t="s">
        <v>1972</v>
      </c>
      <c r="V209" s="6">
        <f>( $Z$1-N209)/365</f>
        <v>78.408219178082192</v>
      </c>
      <c r="W209">
        <v>35390</v>
      </c>
      <c r="X209" t="s">
        <v>1973</v>
      </c>
      <c r="Y209">
        <v>2</v>
      </c>
    </row>
    <row r="210" spans="1:26" s="12" customFormat="1" hidden="1" x14ac:dyDescent="0.3">
      <c r="A210" s="12" t="s">
        <v>1974</v>
      </c>
      <c r="C210" s="48" t="s">
        <v>1975</v>
      </c>
      <c r="D210" s="49" t="s">
        <v>1976</v>
      </c>
      <c r="F210" s="50" t="s">
        <v>1977</v>
      </c>
      <c r="I210" s="51">
        <v>35370</v>
      </c>
      <c r="J210" s="12" t="s">
        <v>1883</v>
      </c>
      <c r="L210" s="50" t="s">
        <v>1978</v>
      </c>
      <c r="M210" s="27" t="s">
        <v>1979</v>
      </c>
      <c r="O210" s="49" t="s">
        <v>1980</v>
      </c>
      <c r="Q210" s="12" t="s">
        <v>39</v>
      </c>
      <c r="R210" s="12">
        <v>1</v>
      </c>
      <c r="S210" s="52" t="s">
        <v>40</v>
      </c>
    </row>
    <row r="211" spans="1:26" hidden="1" x14ac:dyDescent="0.3">
      <c r="A211" s="16"/>
      <c r="B211" s="6">
        <v>295</v>
      </c>
      <c r="C211" s="1" t="s">
        <v>1981</v>
      </c>
      <c r="D211" s="2" t="s">
        <v>1982</v>
      </c>
      <c r="E211" t="s">
        <v>1983</v>
      </c>
      <c r="F211" s="4" t="s">
        <v>1984</v>
      </c>
      <c r="I211" s="3">
        <v>35400</v>
      </c>
      <c r="J211" t="s">
        <v>92</v>
      </c>
      <c r="K211" t="s">
        <v>1985</v>
      </c>
      <c r="N211" s="5">
        <v>9303</v>
      </c>
      <c r="P211" t="s">
        <v>1986</v>
      </c>
      <c r="Q211" t="s">
        <v>39</v>
      </c>
      <c r="R211">
        <v>4</v>
      </c>
      <c r="S211" s="2" t="s">
        <v>85</v>
      </c>
      <c r="T211" t="s">
        <v>19</v>
      </c>
      <c r="U211" s="4" t="s">
        <v>1987</v>
      </c>
      <c r="V211" s="6">
        <f t="shared" ref="V211:V274" si="19">( $Z$1-N211)/365</f>
        <v>98.460273972602735</v>
      </c>
      <c r="W211">
        <v>35390</v>
      </c>
      <c r="X211" t="s">
        <v>1988</v>
      </c>
      <c r="Y211">
        <v>2</v>
      </c>
    </row>
    <row r="212" spans="1:26" hidden="1" x14ac:dyDescent="0.3">
      <c r="L212" t="s">
        <v>1985</v>
      </c>
      <c r="N212" s="5"/>
      <c r="V212" s="6"/>
    </row>
    <row r="213" spans="1:26" s="16" customFormat="1" hidden="1" x14ac:dyDescent="0.3">
      <c r="A213" s="16" t="s">
        <v>1989</v>
      </c>
      <c r="B213" s="6">
        <v>854</v>
      </c>
      <c r="C213" s="1" t="s">
        <v>1981</v>
      </c>
      <c r="D213" s="2" t="s">
        <v>1990</v>
      </c>
      <c r="E213"/>
      <c r="F213" s="4" t="s">
        <v>1991</v>
      </c>
      <c r="G213"/>
      <c r="H213"/>
      <c r="I213" s="3">
        <v>35760</v>
      </c>
      <c r="J213" t="s">
        <v>161</v>
      </c>
      <c r="K213" t="s">
        <v>1992</v>
      </c>
      <c r="L213" t="s">
        <v>1993</v>
      </c>
      <c r="M213" t="s">
        <v>1994</v>
      </c>
      <c r="N213" s="5">
        <v>18829</v>
      </c>
      <c r="O213" t="s">
        <v>1995</v>
      </c>
      <c r="P213"/>
      <c r="Q213" t="s">
        <v>39</v>
      </c>
      <c r="R213">
        <v>3</v>
      </c>
      <c r="S213" s="2" t="s">
        <v>32</v>
      </c>
      <c r="T213" t="s">
        <v>19</v>
      </c>
      <c r="U213" s="4" t="s">
        <v>1996</v>
      </c>
      <c r="V213" s="6">
        <f t="shared" si="19"/>
        <v>72.361643835616434</v>
      </c>
      <c r="W213">
        <v>35400</v>
      </c>
      <c r="X213" t="s">
        <v>1997</v>
      </c>
      <c r="Y213">
        <v>4</v>
      </c>
      <c r="Z213"/>
    </row>
    <row r="214" spans="1:26" hidden="1" x14ac:dyDescent="0.3">
      <c r="A214" t="s">
        <v>1998</v>
      </c>
      <c r="B214" s="6">
        <f>VALUE(RIGHT(A214,5))</f>
        <v>926</v>
      </c>
      <c r="C214" s="8" t="s">
        <v>1999</v>
      </c>
      <c r="D214" s="2" t="s">
        <v>2000</v>
      </c>
      <c r="E214" t="s">
        <v>1981</v>
      </c>
      <c r="F214" s="4" t="s">
        <v>2001</v>
      </c>
      <c r="I214" s="3">
        <v>35510</v>
      </c>
      <c r="J214" t="s">
        <v>47</v>
      </c>
      <c r="K214" t="s">
        <v>2002</v>
      </c>
      <c r="L214" t="s">
        <v>2003</v>
      </c>
      <c r="M214" t="s">
        <v>2004</v>
      </c>
      <c r="N214" s="5">
        <v>23530</v>
      </c>
      <c r="O214" t="s">
        <v>2005</v>
      </c>
      <c r="Q214" t="s">
        <v>39</v>
      </c>
      <c r="R214">
        <v>3</v>
      </c>
      <c r="S214" s="2" t="s">
        <v>32</v>
      </c>
      <c r="T214" t="s">
        <v>19</v>
      </c>
      <c r="U214" s="4" t="s">
        <v>2006</v>
      </c>
      <c r="V214" s="6">
        <f t="shared" si="19"/>
        <v>59.482191780821921</v>
      </c>
      <c r="W214">
        <v>35410</v>
      </c>
      <c r="X214" t="s">
        <v>2007</v>
      </c>
      <c r="Y214">
        <v>1</v>
      </c>
    </row>
    <row r="215" spans="1:26" hidden="1" x14ac:dyDescent="0.3">
      <c r="A215" t="s">
        <v>2008</v>
      </c>
      <c r="B215" s="6">
        <v>7468</v>
      </c>
      <c r="C215" s="1" t="s">
        <v>2009</v>
      </c>
      <c r="D215" s="2" t="s">
        <v>2010</v>
      </c>
      <c r="F215" s="4" t="s">
        <v>2011</v>
      </c>
      <c r="I215" s="3">
        <v>86170</v>
      </c>
      <c r="J215" t="s">
        <v>2012</v>
      </c>
      <c r="K215" t="s">
        <v>2013</v>
      </c>
      <c r="L215" t="s">
        <v>2014</v>
      </c>
      <c r="M215" s="29" t="s">
        <v>2015</v>
      </c>
      <c r="N215" s="5">
        <v>12206</v>
      </c>
      <c r="O215" t="s">
        <v>448</v>
      </c>
      <c r="Q215" t="s">
        <v>39</v>
      </c>
      <c r="R215">
        <v>3</v>
      </c>
      <c r="S215" s="2" t="s">
        <v>32</v>
      </c>
      <c r="T215" t="s">
        <v>19</v>
      </c>
      <c r="U215" s="4" t="s">
        <v>931</v>
      </c>
      <c r="V215" s="6">
        <f t="shared" si="19"/>
        <v>90.506849315068493</v>
      </c>
      <c r="W215">
        <v>35410</v>
      </c>
      <c r="X215" t="s">
        <v>2016</v>
      </c>
      <c r="Y215">
        <v>3</v>
      </c>
    </row>
    <row r="216" spans="1:26" hidden="1" x14ac:dyDescent="0.3">
      <c r="A216" t="s">
        <v>2017</v>
      </c>
      <c r="B216" s="6">
        <f>VALUE(RIGHT(A216,5))</f>
        <v>834</v>
      </c>
      <c r="C216" s="8" t="s">
        <v>2018</v>
      </c>
      <c r="D216" s="2" t="s">
        <v>2019</v>
      </c>
      <c r="F216" s="4" t="s">
        <v>2020</v>
      </c>
      <c r="I216" s="3">
        <v>35000</v>
      </c>
      <c r="J216" t="s">
        <v>26</v>
      </c>
      <c r="L216" t="s">
        <v>2021</v>
      </c>
      <c r="N216" s="5">
        <v>15204</v>
      </c>
      <c r="O216" t="s">
        <v>2022</v>
      </c>
      <c r="Q216" t="s">
        <v>39</v>
      </c>
      <c r="R216">
        <v>3</v>
      </c>
      <c r="S216" s="2" t="s">
        <v>32</v>
      </c>
      <c r="T216" t="s">
        <v>19</v>
      </c>
      <c r="U216" s="4" t="s">
        <v>2023</v>
      </c>
      <c r="V216" s="6">
        <f t="shared" si="19"/>
        <v>82.293150684931504</v>
      </c>
      <c r="W216">
        <v>35410</v>
      </c>
      <c r="X216" t="s">
        <v>2024</v>
      </c>
      <c r="Y216">
        <v>3</v>
      </c>
    </row>
    <row r="217" spans="1:26" hidden="1" x14ac:dyDescent="0.3">
      <c r="A217" t="s">
        <v>2025</v>
      </c>
      <c r="B217" s="6">
        <f>VALUE(RIGHT(A217,5))</f>
        <v>805</v>
      </c>
      <c r="C217" s="10" t="s">
        <v>2018</v>
      </c>
      <c r="D217" s="2" t="s">
        <v>2026</v>
      </c>
      <c r="F217" s="4" t="s">
        <v>2027</v>
      </c>
      <c r="I217" s="3">
        <v>35700</v>
      </c>
      <c r="J217" t="s">
        <v>26</v>
      </c>
      <c r="K217" t="s">
        <v>2028</v>
      </c>
      <c r="L217" t="s">
        <v>2029</v>
      </c>
      <c r="M217" s="12" t="s">
        <v>2030</v>
      </c>
      <c r="N217" s="5">
        <v>18031</v>
      </c>
      <c r="O217" t="s">
        <v>2031</v>
      </c>
      <c r="Q217" t="s">
        <v>39</v>
      </c>
      <c r="R217">
        <v>3</v>
      </c>
      <c r="S217" s="2" t="s">
        <v>32</v>
      </c>
      <c r="T217" t="s">
        <v>19</v>
      </c>
      <c r="U217" s="4" t="s">
        <v>53</v>
      </c>
      <c r="V217" s="6">
        <f t="shared" si="19"/>
        <v>74.547945205479451</v>
      </c>
      <c r="W217">
        <v>35410</v>
      </c>
      <c r="X217" t="s">
        <v>2032</v>
      </c>
      <c r="Y217">
        <v>3</v>
      </c>
    </row>
    <row r="218" spans="1:26" x14ac:dyDescent="0.3">
      <c r="A218" t="s">
        <v>2033</v>
      </c>
      <c r="B218" s="6">
        <f>VALUE(RIGHT(A218,5))</f>
        <v>1024</v>
      </c>
      <c r="C218" s="8" t="s">
        <v>2034</v>
      </c>
      <c r="D218" s="2" t="s">
        <v>2035</v>
      </c>
      <c r="F218" s="4" t="s">
        <v>2036</v>
      </c>
      <c r="I218" s="3">
        <v>35260</v>
      </c>
      <c r="J218" t="s">
        <v>920</v>
      </c>
      <c r="K218" t="s">
        <v>2037</v>
      </c>
      <c r="M218" t="s">
        <v>2038</v>
      </c>
      <c r="N218" s="5">
        <v>18563</v>
      </c>
      <c r="O218" t="s">
        <v>2039</v>
      </c>
      <c r="P218" t="s">
        <v>2040</v>
      </c>
      <c r="Q218" t="s">
        <v>39</v>
      </c>
      <c r="R218">
        <v>4</v>
      </c>
      <c r="S218" s="2" t="s">
        <v>85</v>
      </c>
      <c r="T218" t="s">
        <v>19</v>
      </c>
      <c r="U218" s="4" t="s">
        <v>2041</v>
      </c>
      <c r="V218" s="6">
        <f t="shared" si="19"/>
        <v>73.090410958904116</v>
      </c>
      <c r="W218">
        <v>35410</v>
      </c>
      <c r="X218" t="s">
        <v>2042</v>
      </c>
      <c r="Y218">
        <v>3</v>
      </c>
    </row>
    <row r="219" spans="1:26" x14ac:dyDescent="0.3">
      <c r="A219" t="s">
        <v>2043</v>
      </c>
      <c r="B219" s="6">
        <v>1076</v>
      </c>
      <c r="C219" s="8" t="s">
        <v>2044</v>
      </c>
      <c r="D219" s="2" t="s">
        <v>2045</v>
      </c>
      <c r="F219" s="4" t="s">
        <v>2046</v>
      </c>
      <c r="I219" s="3">
        <v>35400</v>
      </c>
      <c r="J219" t="s">
        <v>92</v>
      </c>
      <c r="L219" t="s">
        <v>2047</v>
      </c>
      <c r="M219" t="s">
        <v>2048</v>
      </c>
      <c r="N219" s="5">
        <v>25590</v>
      </c>
      <c r="O219" t="s">
        <v>2049</v>
      </c>
      <c r="P219" t="s">
        <v>2050</v>
      </c>
      <c r="Q219" t="s">
        <v>39</v>
      </c>
      <c r="R219">
        <v>4</v>
      </c>
      <c r="S219" s="2" t="s">
        <v>85</v>
      </c>
      <c r="T219" t="s">
        <v>19</v>
      </c>
      <c r="U219" s="4" t="s">
        <v>2051</v>
      </c>
      <c r="V219" s="6">
        <f t="shared" si="19"/>
        <v>53.838356164383562</v>
      </c>
      <c r="W219">
        <v>35420</v>
      </c>
      <c r="X219" t="s">
        <v>2052</v>
      </c>
      <c r="Y219">
        <v>1</v>
      </c>
    </row>
    <row r="220" spans="1:26" x14ac:dyDescent="0.3">
      <c r="A220" s="16"/>
      <c r="B220" s="6">
        <v>759</v>
      </c>
      <c r="C220" s="8" t="s">
        <v>2053</v>
      </c>
      <c r="D220" s="2" t="s">
        <v>2054</v>
      </c>
      <c r="F220" s="4" t="s">
        <v>2055</v>
      </c>
      <c r="I220" s="3">
        <v>35400</v>
      </c>
      <c r="J220" t="s">
        <v>92</v>
      </c>
      <c r="L220" t="s">
        <v>2056</v>
      </c>
      <c r="M220" t="s">
        <v>2057</v>
      </c>
      <c r="N220" s="5">
        <v>18583</v>
      </c>
      <c r="O220" t="s">
        <v>2058</v>
      </c>
      <c r="Q220" t="s">
        <v>39</v>
      </c>
      <c r="R220">
        <v>4</v>
      </c>
      <c r="S220" s="2" t="s">
        <v>85</v>
      </c>
      <c r="T220" t="s">
        <v>19</v>
      </c>
      <c r="U220" s="4" t="s">
        <v>2059</v>
      </c>
      <c r="V220" s="6">
        <f t="shared" si="19"/>
        <v>73.035616438356158</v>
      </c>
      <c r="W220">
        <v>35420</v>
      </c>
      <c r="X220" t="s">
        <v>2060</v>
      </c>
      <c r="Y220">
        <v>1</v>
      </c>
    </row>
    <row r="221" spans="1:26" hidden="1" x14ac:dyDescent="0.3">
      <c r="A221" t="s">
        <v>2061</v>
      </c>
      <c r="B221" s="6">
        <f>VALUE(RIGHT(A221,5))</f>
        <v>1064</v>
      </c>
      <c r="C221" s="8" t="s">
        <v>2062</v>
      </c>
      <c r="D221" s="2" t="s">
        <v>2063</v>
      </c>
      <c r="E221" t="s">
        <v>2064</v>
      </c>
      <c r="F221" s="4" t="s">
        <v>2065</v>
      </c>
      <c r="I221" s="3">
        <v>35700</v>
      </c>
      <c r="J221" t="s">
        <v>26</v>
      </c>
      <c r="L221" t="s">
        <v>2066</v>
      </c>
      <c r="M221" t="s">
        <v>2067</v>
      </c>
      <c r="N221" s="5">
        <v>21621</v>
      </c>
      <c r="O221" t="s">
        <v>2068</v>
      </c>
      <c r="Q221" t="s">
        <v>39</v>
      </c>
      <c r="R221">
        <v>3</v>
      </c>
      <c r="S221" s="2" t="s">
        <v>32</v>
      </c>
      <c r="T221" t="s">
        <v>19</v>
      </c>
      <c r="U221" s="4" t="s">
        <v>2069</v>
      </c>
      <c r="V221" s="6">
        <f t="shared" si="19"/>
        <v>64.712328767123282</v>
      </c>
      <c r="W221">
        <v>35420</v>
      </c>
      <c r="X221" t="s">
        <v>2070</v>
      </c>
      <c r="Y221">
        <v>1</v>
      </c>
    </row>
    <row r="222" spans="1:26" x14ac:dyDescent="0.3">
      <c r="A222" t="s">
        <v>2071</v>
      </c>
      <c r="B222" s="6">
        <f>VALUE(RIGHT(A222,5))</f>
        <v>724</v>
      </c>
      <c r="C222" s="7" t="s">
        <v>2072</v>
      </c>
      <c r="D222" s="2" t="s">
        <v>2073</v>
      </c>
      <c r="F222" s="4" t="s">
        <v>2074</v>
      </c>
      <c r="I222" s="3">
        <v>35400</v>
      </c>
      <c r="J222" t="s">
        <v>92</v>
      </c>
      <c r="K222" t="s">
        <v>2075</v>
      </c>
      <c r="L222" t="s">
        <v>2076</v>
      </c>
      <c r="M222" t="s">
        <v>2077</v>
      </c>
      <c r="N222" s="5">
        <v>14693</v>
      </c>
      <c r="O222" t="s">
        <v>2078</v>
      </c>
      <c r="Q222" t="s">
        <v>39</v>
      </c>
      <c r="R222">
        <v>4</v>
      </c>
      <c r="S222" s="2" t="s">
        <v>85</v>
      </c>
      <c r="U222" s="4" t="s">
        <v>2079</v>
      </c>
      <c r="V222" s="6">
        <f t="shared" si="19"/>
        <v>83.69315068493151</v>
      </c>
      <c r="W222">
        <v>35420</v>
      </c>
      <c r="X222" t="s">
        <v>2080</v>
      </c>
      <c r="Y222">
        <v>1</v>
      </c>
    </row>
    <row r="223" spans="1:26" hidden="1" x14ac:dyDescent="0.3">
      <c r="A223" t="s">
        <v>2081</v>
      </c>
      <c r="B223">
        <v>1095</v>
      </c>
      <c r="C223" s="1" t="s">
        <v>2082</v>
      </c>
      <c r="D223" s="2" t="s">
        <v>2083</v>
      </c>
      <c r="F223" s="21" t="s">
        <v>2084</v>
      </c>
      <c r="I223" s="3">
        <v>35420</v>
      </c>
      <c r="J223" t="s">
        <v>2070</v>
      </c>
      <c r="L223" t="s">
        <v>2085</v>
      </c>
      <c r="M223" s="20" t="s">
        <v>2086</v>
      </c>
      <c r="N223" s="5">
        <v>24815</v>
      </c>
      <c r="O223" t="s">
        <v>2087</v>
      </c>
      <c r="Q223" t="s">
        <v>39</v>
      </c>
      <c r="R223">
        <v>1</v>
      </c>
      <c r="S223" s="2" t="s">
        <v>40</v>
      </c>
      <c r="U223" s="21" t="s">
        <v>2088</v>
      </c>
      <c r="V223" s="6">
        <f t="shared" si="19"/>
        <v>55.961643835616435</v>
      </c>
      <c r="W223">
        <v>35420</v>
      </c>
      <c r="X223" t="s">
        <v>2089</v>
      </c>
      <c r="Y223">
        <v>1</v>
      </c>
    </row>
    <row r="224" spans="1:26" hidden="1" x14ac:dyDescent="0.3">
      <c r="A224" t="s">
        <v>2090</v>
      </c>
      <c r="B224" s="6">
        <f>VALUE(RIGHT(A224,5))</f>
        <v>552</v>
      </c>
      <c r="C224" s="7" t="s">
        <v>2091</v>
      </c>
      <c r="D224" s="2" t="s">
        <v>2092</v>
      </c>
      <c r="E224" t="s">
        <v>2093</v>
      </c>
      <c r="F224" s="4" t="s">
        <v>2094</v>
      </c>
      <c r="I224" s="3">
        <v>35000</v>
      </c>
      <c r="J224" t="s">
        <v>26</v>
      </c>
      <c r="K224" t="s">
        <v>2095</v>
      </c>
      <c r="L224" t="s">
        <v>2096</v>
      </c>
      <c r="M224" t="s">
        <v>2097</v>
      </c>
      <c r="N224" s="5">
        <v>23323</v>
      </c>
      <c r="O224" t="s">
        <v>1263</v>
      </c>
      <c r="Q224" t="s">
        <v>39</v>
      </c>
      <c r="R224">
        <v>3</v>
      </c>
      <c r="S224" s="2" t="s">
        <v>32</v>
      </c>
      <c r="U224" s="4" t="s">
        <v>2098</v>
      </c>
      <c r="V224" s="6">
        <f t="shared" si="19"/>
        <v>60.049315068493151</v>
      </c>
      <c r="W224">
        <v>35420</v>
      </c>
      <c r="X224" t="s">
        <v>2099</v>
      </c>
      <c r="Y224">
        <v>1</v>
      </c>
    </row>
    <row r="225" spans="1:25" hidden="1" x14ac:dyDescent="0.3">
      <c r="A225" t="s">
        <v>2100</v>
      </c>
      <c r="B225" s="6">
        <f>VALUE(RIGHT(A225,5))</f>
        <v>1068</v>
      </c>
      <c r="C225" s="7" t="s">
        <v>2101</v>
      </c>
      <c r="D225" s="2" t="s">
        <v>2102</v>
      </c>
      <c r="F225" s="4" t="s">
        <v>2103</v>
      </c>
      <c r="I225" s="3">
        <v>35510</v>
      </c>
      <c r="J225" t="s">
        <v>47</v>
      </c>
      <c r="K225" t="s">
        <v>2104</v>
      </c>
      <c r="L225" t="s">
        <v>2105</v>
      </c>
      <c r="M225" t="s">
        <v>2106</v>
      </c>
      <c r="N225" s="5">
        <v>11801</v>
      </c>
      <c r="O225" t="s">
        <v>2107</v>
      </c>
      <c r="Q225" t="s">
        <v>39</v>
      </c>
      <c r="R225">
        <v>3</v>
      </c>
      <c r="S225" s="2" t="s">
        <v>32</v>
      </c>
      <c r="U225" s="4" t="s">
        <v>2108</v>
      </c>
      <c r="V225" s="6">
        <f t="shared" si="19"/>
        <v>91.61643835616438</v>
      </c>
      <c r="W225">
        <v>35420</v>
      </c>
      <c r="X225" t="s">
        <v>2109</v>
      </c>
      <c r="Y225">
        <v>1</v>
      </c>
    </row>
    <row r="226" spans="1:25" hidden="1" x14ac:dyDescent="0.3">
      <c r="A226" t="s">
        <v>2110</v>
      </c>
      <c r="B226" s="6">
        <f>VALUE(RIGHT(A226,5))</f>
        <v>959</v>
      </c>
      <c r="C226" s="1" t="s">
        <v>2111</v>
      </c>
      <c r="D226" s="2" t="s">
        <v>2112</v>
      </c>
      <c r="E226" t="s">
        <v>1004</v>
      </c>
      <c r="F226" s="4" t="s">
        <v>2113</v>
      </c>
      <c r="I226" s="3">
        <v>35170</v>
      </c>
      <c r="J226" t="s">
        <v>496</v>
      </c>
      <c r="K226" t="s">
        <v>2114</v>
      </c>
      <c r="L226" t="s">
        <v>2115</v>
      </c>
      <c r="M226" t="s">
        <v>2116</v>
      </c>
      <c r="N226" s="5">
        <v>17779</v>
      </c>
      <c r="O226" t="s">
        <v>2117</v>
      </c>
      <c r="Q226" t="s">
        <v>39</v>
      </c>
      <c r="R226">
        <v>3</v>
      </c>
      <c r="S226" s="2" t="s">
        <v>32</v>
      </c>
      <c r="U226" s="4" t="s">
        <v>2118</v>
      </c>
      <c r="V226" s="6">
        <f t="shared" si="19"/>
        <v>75.238356164383561</v>
      </c>
      <c r="W226" s="16">
        <v>35160</v>
      </c>
      <c r="X226" s="16" t="s">
        <v>2119</v>
      </c>
      <c r="Y226" s="16">
        <v>3</v>
      </c>
    </row>
    <row r="227" spans="1:25" x14ac:dyDescent="0.3">
      <c r="A227" t="s">
        <v>2120</v>
      </c>
      <c r="B227" s="6">
        <f>VALUE(RIGHT(A227,5))</f>
        <v>970</v>
      </c>
      <c r="C227" s="7" t="s">
        <v>2121</v>
      </c>
      <c r="D227" s="2" t="s">
        <v>2122</v>
      </c>
      <c r="F227" s="4" t="s">
        <v>2123</v>
      </c>
      <c r="I227" s="3">
        <v>35400</v>
      </c>
      <c r="J227" t="s">
        <v>92</v>
      </c>
      <c r="K227" t="s">
        <v>2124</v>
      </c>
      <c r="M227" t="s">
        <v>2125</v>
      </c>
      <c r="N227" s="5">
        <v>14828</v>
      </c>
      <c r="O227" t="s">
        <v>2126</v>
      </c>
      <c r="Q227" t="s">
        <v>39</v>
      </c>
      <c r="R227">
        <v>4</v>
      </c>
      <c r="S227" s="2" t="s">
        <v>85</v>
      </c>
      <c r="U227" s="4" t="s">
        <v>2127</v>
      </c>
      <c r="V227" s="6">
        <f t="shared" si="19"/>
        <v>83.323287671232876</v>
      </c>
      <c r="W227">
        <v>35430</v>
      </c>
      <c r="X227" t="s">
        <v>2128</v>
      </c>
      <c r="Y227">
        <v>4</v>
      </c>
    </row>
    <row r="228" spans="1:25" x14ac:dyDescent="0.3">
      <c r="A228" t="s">
        <v>2129</v>
      </c>
      <c r="B228" s="2">
        <v>1087</v>
      </c>
      <c r="C228" s="1" t="s">
        <v>2130</v>
      </c>
      <c r="D228" s="2" t="s">
        <v>2131</v>
      </c>
      <c r="F228" s="21" t="s">
        <v>2132</v>
      </c>
      <c r="I228" s="3">
        <v>35800</v>
      </c>
      <c r="J228" t="s">
        <v>130</v>
      </c>
      <c r="M228" t="s">
        <v>2133</v>
      </c>
      <c r="N228" s="5">
        <v>22056</v>
      </c>
      <c r="O228" s="16"/>
      <c r="P228" s="16"/>
      <c r="Q228" t="s">
        <v>39</v>
      </c>
      <c r="R228">
        <v>4</v>
      </c>
      <c r="S228" s="2" t="s">
        <v>85</v>
      </c>
      <c r="U228" s="21"/>
      <c r="V228" s="6">
        <f t="shared" si="19"/>
        <v>63.520547945205479</v>
      </c>
      <c r="W228">
        <v>35430</v>
      </c>
      <c r="X228" t="s">
        <v>2134</v>
      </c>
      <c r="Y228">
        <v>4</v>
      </c>
    </row>
    <row r="229" spans="1:25" hidden="1" x14ac:dyDescent="0.3">
      <c r="A229" t="s">
        <v>2135</v>
      </c>
      <c r="B229" s="6">
        <f>VALUE(RIGHT(A229,5))</f>
        <v>989</v>
      </c>
      <c r="C229" s="7" t="s">
        <v>2136</v>
      </c>
      <c r="D229" s="2" t="s">
        <v>2137</v>
      </c>
      <c r="F229" s="4" t="s">
        <v>2138</v>
      </c>
      <c r="I229" s="3">
        <v>35132</v>
      </c>
      <c r="J229" t="s">
        <v>1459</v>
      </c>
      <c r="L229" t="s">
        <v>2139</v>
      </c>
      <c r="M229" s="29" t="s">
        <v>2140</v>
      </c>
      <c r="N229" s="5">
        <v>23866</v>
      </c>
      <c r="O229" t="s">
        <v>2141</v>
      </c>
      <c r="Q229" t="s">
        <v>39</v>
      </c>
      <c r="R229">
        <v>3</v>
      </c>
      <c r="S229" s="2" t="s">
        <v>32</v>
      </c>
      <c r="U229" s="4" t="s">
        <v>2142</v>
      </c>
      <c r="V229" s="6">
        <f t="shared" si="19"/>
        <v>58.561643835616437</v>
      </c>
      <c r="W229">
        <v>35430</v>
      </c>
      <c r="X229" t="s">
        <v>2143</v>
      </c>
      <c r="Y229">
        <v>4</v>
      </c>
    </row>
    <row r="230" spans="1:25" x14ac:dyDescent="0.3">
      <c r="A230" t="s">
        <v>2144</v>
      </c>
      <c r="B230" s="6">
        <f>VALUE(RIGHT(A230,5))</f>
        <v>945</v>
      </c>
      <c r="C230" s="1" t="s">
        <v>2145</v>
      </c>
      <c r="D230" s="2" t="s">
        <v>2146</v>
      </c>
      <c r="F230" s="4" t="s">
        <v>2147</v>
      </c>
      <c r="I230" s="3">
        <v>35800</v>
      </c>
      <c r="J230" t="s">
        <v>130</v>
      </c>
      <c r="L230" t="s">
        <v>2148</v>
      </c>
      <c r="M230" t="s">
        <v>2149</v>
      </c>
      <c r="N230" s="5">
        <v>21386</v>
      </c>
      <c r="O230" t="s">
        <v>2150</v>
      </c>
      <c r="P230" t="s">
        <v>2151</v>
      </c>
      <c r="Q230" t="s">
        <v>39</v>
      </c>
      <c r="R230">
        <v>4</v>
      </c>
      <c r="S230" s="2" t="s">
        <v>85</v>
      </c>
      <c r="U230" s="4" t="s">
        <v>2152</v>
      </c>
      <c r="V230" s="6">
        <f t="shared" si="19"/>
        <v>65.356164383561648</v>
      </c>
      <c r="W230">
        <v>35430</v>
      </c>
      <c r="X230" t="s">
        <v>2153</v>
      </c>
      <c r="Y230">
        <v>4</v>
      </c>
    </row>
    <row r="231" spans="1:25" hidden="1" x14ac:dyDescent="0.3">
      <c r="A231" t="s">
        <v>2154</v>
      </c>
      <c r="B231" s="6">
        <f>VALUE(RIGHT(A231,5))</f>
        <v>547</v>
      </c>
      <c r="C231" s="7" t="s">
        <v>2155</v>
      </c>
      <c r="D231" s="2" t="s">
        <v>2156</v>
      </c>
      <c r="F231" s="4" t="s">
        <v>2157</v>
      </c>
      <c r="I231" s="3">
        <v>35510</v>
      </c>
      <c r="J231" t="s">
        <v>47</v>
      </c>
      <c r="K231" t="s">
        <v>2158</v>
      </c>
      <c r="L231" t="s">
        <v>2159</v>
      </c>
      <c r="M231" s="29" t="s">
        <v>2160</v>
      </c>
      <c r="N231" s="5">
        <v>17219</v>
      </c>
      <c r="O231" t="s">
        <v>2161</v>
      </c>
      <c r="Q231" t="s">
        <v>39</v>
      </c>
      <c r="R231">
        <v>3</v>
      </c>
      <c r="S231" s="2" t="s">
        <v>32</v>
      </c>
      <c r="U231" s="4" t="s">
        <v>2162</v>
      </c>
      <c r="V231" s="6">
        <f t="shared" si="19"/>
        <v>76.772602739726025</v>
      </c>
      <c r="W231">
        <v>35440</v>
      </c>
      <c r="X231" t="s">
        <v>2163</v>
      </c>
      <c r="Y231">
        <v>3</v>
      </c>
    </row>
    <row r="232" spans="1:25" hidden="1" x14ac:dyDescent="0.3">
      <c r="A232" t="s">
        <v>2164</v>
      </c>
      <c r="B232" s="6">
        <v>805</v>
      </c>
      <c r="C232" s="7" t="s">
        <v>2165</v>
      </c>
      <c r="D232" s="2" t="s">
        <v>2166</v>
      </c>
      <c r="F232" s="4" t="s">
        <v>2167</v>
      </c>
      <c r="I232" s="3">
        <v>35510</v>
      </c>
      <c r="J232" t="s">
        <v>47</v>
      </c>
      <c r="K232" t="s">
        <v>2168</v>
      </c>
      <c r="L232" t="s">
        <v>2169</v>
      </c>
      <c r="M232" t="s">
        <v>2170</v>
      </c>
      <c r="N232" s="5">
        <v>19953</v>
      </c>
      <c r="O232" t="s">
        <v>2171</v>
      </c>
      <c r="P232" t="s">
        <v>2172</v>
      </c>
      <c r="Q232" t="s">
        <v>174</v>
      </c>
      <c r="R232">
        <v>3</v>
      </c>
      <c r="S232" s="2" t="s">
        <v>32</v>
      </c>
      <c r="U232" s="4" t="s">
        <v>2173</v>
      </c>
      <c r="V232" s="6">
        <f t="shared" si="19"/>
        <v>69.282191780821918</v>
      </c>
      <c r="W232">
        <v>35430</v>
      </c>
      <c r="X232" t="s">
        <v>2174</v>
      </c>
      <c r="Y232">
        <v>4</v>
      </c>
    </row>
    <row r="233" spans="1:25" hidden="1" x14ac:dyDescent="0.3">
      <c r="A233" t="s">
        <v>2175</v>
      </c>
      <c r="B233" s="6">
        <f>VALUE(RIGHT(A233,5))</f>
        <v>826</v>
      </c>
      <c r="C233" s="1" t="s">
        <v>2176</v>
      </c>
      <c r="D233" s="2" t="s">
        <v>2177</v>
      </c>
      <c r="F233" s="4" t="s">
        <v>2178</v>
      </c>
      <c r="I233" s="3">
        <v>35660</v>
      </c>
      <c r="J233" t="s">
        <v>2179</v>
      </c>
      <c r="N233" s="5">
        <v>12661</v>
      </c>
      <c r="O233" t="s">
        <v>448</v>
      </c>
      <c r="Q233" t="s">
        <v>39</v>
      </c>
      <c r="R233">
        <v>2</v>
      </c>
      <c r="S233" s="2" t="s">
        <v>258</v>
      </c>
      <c r="U233" s="4" t="s">
        <v>931</v>
      </c>
      <c r="V233" s="6">
        <f t="shared" si="19"/>
        <v>89.260273972602747</v>
      </c>
      <c r="W233">
        <v>35440</v>
      </c>
      <c r="X233" t="s">
        <v>2180</v>
      </c>
      <c r="Y233">
        <v>3</v>
      </c>
    </row>
    <row r="234" spans="1:25" hidden="1" x14ac:dyDescent="0.3">
      <c r="A234" t="s">
        <v>2181</v>
      </c>
      <c r="B234" s="6">
        <v>1024</v>
      </c>
      <c r="C234" s="1" t="s">
        <v>2176</v>
      </c>
      <c r="D234" s="2" t="s">
        <v>2182</v>
      </c>
      <c r="F234" s="4" t="s">
        <v>2183</v>
      </c>
      <c r="I234" s="3">
        <v>35000</v>
      </c>
      <c r="J234" t="s">
        <v>26</v>
      </c>
      <c r="K234" t="s">
        <v>2184</v>
      </c>
      <c r="L234" t="s">
        <v>2185</v>
      </c>
      <c r="M234" t="s">
        <v>2186</v>
      </c>
      <c r="N234" s="5">
        <v>15508</v>
      </c>
      <c r="O234" t="s">
        <v>2187</v>
      </c>
      <c r="Q234" t="s">
        <v>39</v>
      </c>
      <c r="R234">
        <v>3</v>
      </c>
      <c r="S234" s="2" t="s">
        <v>32</v>
      </c>
      <c r="U234" s="4" t="s">
        <v>2188</v>
      </c>
      <c r="V234" s="6">
        <f t="shared" si="19"/>
        <v>81.460273972602735</v>
      </c>
      <c r="W234">
        <v>35440</v>
      </c>
      <c r="X234" t="s">
        <v>2189</v>
      </c>
      <c r="Y234">
        <v>3</v>
      </c>
    </row>
    <row r="235" spans="1:25" x14ac:dyDescent="0.3">
      <c r="A235" t="s">
        <v>2190</v>
      </c>
      <c r="B235" s="6">
        <f>VALUE(RIGHT(A235,5))</f>
        <v>1002</v>
      </c>
      <c r="C235" s="1" t="s">
        <v>2191</v>
      </c>
      <c r="D235" s="2" t="s">
        <v>2192</v>
      </c>
      <c r="F235" s="4" t="s">
        <v>2193</v>
      </c>
      <c r="I235" s="3">
        <v>35400</v>
      </c>
      <c r="J235" t="s">
        <v>92</v>
      </c>
      <c r="K235" t="s">
        <v>2194</v>
      </c>
      <c r="L235" t="s">
        <v>2195</v>
      </c>
      <c r="M235" t="s">
        <v>2196</v>
      </c>
      <c r="N235" s="5">
        <v>17313</v>
      </c>
      <c r="O235" t="s">
        <v>2197</v>
      </c>
      <c r="Q235" t="s">
        <v>174</v>
      </c>
      <c r="R235">
        <v>4</v>
      </c>
      <c r="S235" s="2" t="s">
        <v>85</v>
      </c>
      <c r="U235" s="4" t="s">
        <v>2198</v>
      </c>
      <c r="V235" s="6">
        <f t="shared" si="19"/>
        <v>76.515068493150679</v>
      </c>
      <c r="W235" s="16">
        <v>35560</v>
      </c>
      <c r="X235" s="16" t="s">
        <v>2199</v>
      </c>
      <c r="Y235" s="16">
        <v>1</v>
      </c>
    </row>
    <row r="236" spans="1:25" hidden="1" x14ac:dyDescent="0.3">
      <c r="A236" t="s">
        <v>2200</v>
      </c>
      <c r="B236" s="6">
        <f>VALUE(RIGHT(A236,5))</f>
        <v>1034</v>
      </c>
      <c r="C236" s="1" t="s">
        <v>2201</v>
      </c>
      <c r="D236" s="2" t="s">
        <v>2202</v>
      </c>
      <c r="E236" t="s">
        <v>2203</v>
      </c>
      <c r="F236" s="4" t="s">
        <v>2204</v>
      </c>
      <c r="I236" s="3">
        <v>35000</v>
      </c>
      <c r="J236" t="s">
        <v>26</v>
      </c>
      <c r="K236" t="s">
        <v>2205</v>
      </c>
      <c r="N236" s="5">
        <v>12225</v>
      </c>
      <c r="O236" t="s">
        <v>2206</v>
      </c>
      <c r="Q236" t="s">
        <v>39</v>
      </c>
      <c r="R236">
        <v>3</v>
      </c>
      <c r="S236" s="2" t="s">
        <v>32</v>
      </c>
      <c r="U236" s="4" t="s">
        <v>2207</v>
      </c>
      <c r="V236" s="6">
        <f t="shared" si="19"/>
        <v>90.454794520547949</v>
      </c>
      <c r="W236">
        <v>35440</v>
      </c>
      <c r="X236" t="s">
        <v>2208</v>
      </c>
      <c r="Y236">
        <v>3</v>
      </c>
    </row>
    <row r="237" spans="1:25" hidden="1" x14ac:dyDescent="0.3">
      <c r="A237" t="s">
        <v>2209</v>
      </c>
      <c r="B237" s="2">
        <v>1086</v>
      </c>
      <c r="C237" s="1" t="s">
        <v>2210</v>
      </c>
      <c r="D237" s="2" t="s">
        <v>2211</v>
      </c>
      <c r="F237" s="21" t="s">
        <v>2212</v>
      </c>
      <c r="I237" s="3">
        <v>35200</v>
      </c>
      <c r="J237" t="s">
        <v>26</v>
      </c>
      <c r="M237" t="s">
        <v>2213</v>
      </c>
      <c r="N237" s="5">
        <v>15482</v>
      </c>
      <c r="O237" t="s">
        <v>2214</v>
      </c>
      <c r="Q237" t="s">
        <v>174</v>
      </c>
      <c r="R237">
        <v>3</v>
      </c>
      <c r="S237" s="2" t="s">
        <v>32</v>
      </c>
      <c r="T237" s="16"/>
      <c r="U237" s="16"/>
      <c r="V237" s="6">
        <f t="shared" si="19"/>
        <v>81.531506849315065</v>
      </c>
      <c r="W237">
        <v>35450</v>
      </c>
      <c r="X237" t="s">
        <v>2215</v>
      </c>
      <c r="Y237">
        <v>3</v>
      </c>
    </row>
    <row r="238" spans="1:25" hidden="1" x14ac:dyDescent="0.3">
      <c r="A238" t="s">
        <v>2216</v>
      </c>
      <c r="B238" s="6">
        <f>VALUE(RIGHT(A238,5))</f>
        <v>1057</v>
      </c>
      <c r="C238" s="1" t="s">
        <v>2217</v>
      </c>
      <c r="D238" s="2" t="s">
        <v>2218</v>
      </c>
      <c r="F238" s="4" t="s">
        <v>2219</v>
      </c>
      <c r="I238" s="3">
        <v>35000</v>
      </c>
      <c r="J238" t="s">
        <v>26</v>
      </c>
      <c r="L238" t="s">
        <v>2220</v>
      </c>
      <c r="M238" t="s">
        <v>2221</v>
      </c>
      <c r="N238" s="5">
        <v>23603</v>
      </c>
      <c r="O238" t="s">
        <v>2222</v>
      </c>
      <c r="Q238" t="s">
        <v>39</v>
      </c>
      <c r="R238">
        <v>3</v>
      </c>
      <c r="S238" s="2" t="s">
        <v>32</v>
      </c>
      <c r="U238" s="4" t="s">
        <v>2223</v>
      </c>
      <c r="V238" s="6">
        <f t="shared" si="19"/>
        <v>59.282191780821918</v>
      </c>
      <c r="W238">
        <v>35450</v>
      </c>
      <c r="X238" t="s">
        <v>2224</v>
      </c>
      <c r="Y238">
        <v>1</v>
      </c>
    </row>
    <row r="239" spans="1:25" hidden="1" x14ac:dyDescent="0.3">
      <c r="A239" t="s">
        <v>2225</v>
      </c>
      <c r="B239" s="6">
        <v>1019</v>
      </c>
      <c r="C239" s="1" t="s">
        <v>2226</v>
      </c>
      <c r="D239" s="2" t="s">
        <v>2227</v>
      </c>
      <c r="E239" t="s">
        <v>2226</v>
      </c>
      <c r="F239" s="4" t="s">
        <v>2228</v>
      </c>
      <c r="I239" s="3">
        <v>35740</v>
      </c>
      <c r="J239" t="s">
        <v>703</v>
      </c>
      <c r="L239" t="s">
        <v>2229</v>
      </c>
      <c r="M239" t="s">
        <v>2230</v>
      </c>
      <c r="N239" s="5">
        <v>25797</v>
      </c>
      <c r="O239" t="s">
        <v>2231</v>
      </c>
      <c r="Q239" t="s">
        <v>39</v>
      </c>
      <c r="R239">
        <v>3</v>
      </c>
      <c r="S239" s="2" t="s">
        <v>32</v>
      </c>
      <c r="U239" s="4" t="s">
        <v>2232</v>
      </c>
      <c r="V239" s="6">
        <f t="shared" si="19"/>
        <v>53.271232876712325</v>
      </c>
      <c r="W239">
        <v>35450</v>
      </c>
      <c r="X239" t="s">
        <v>2233</v>
      </c>
      <c r="Y239">
        <v>1</v>
      </c>
    </row>
    <row r="240" spans="1:25" x14ac:dyDescent="0.3">
      <c r="A240" t="s">
        <v>2234</v>
      </c>
      <c r="B240" s="6">
        <f>VALUE(RIGHT(A240,5))</f>
        <v>521</v>
      </c>
      <c r="C240" s="1" t="s">
        <v>2235</v>
      </c>
      <c r="D240" s="2" t="s">
        <v>2236</v>
      </c>
      <c r="E240" t="s">
        <v>2237</v>
      </c>
      <c r="F240" s="4" t="s">
        <v>2238</v>
      </c>
      <c r="I240" s="3">
        <v>35260</v>
      </c>
      <c r="J240" t="s">
        <v>920</v>
      </c>
      <c r="L240" t="s">
        <v>2239</v>
      </c>
      <c r="M240" t="s">
        <v>2240</v>
      </c>
      <c r="N240" s="5">
        <v>24896</v>
      </c>
      <c r="O240" t="s">
        <v>2241</v>
      </c>
      <c r="Q240" t="s">
        <v>39</v>
      </c>
      <c r="R240">
        <v>4</v>
      </c>
      <c r="S240" s="2" t="s">
        <v>85</v>
      </c>
      <c r="U240" s="4" t="s">
        <v>2242</v>
      </c>
      <c r="V240" s="6">
        <f t="shared" si="19"/>
        <v>55.739726027397261</v>
      </c>
      <c r="W240">
        <v>35450</v>
      </c>
      <c r="X240" t="s">
        <v>2243</v>
      </c>
      <c r="Y240">
        <v>1</v>
      </c>
    </row>
    <row r="241" spans="1:26" hidden="1" x14ac:dyDescent="0.3">
      <c r="A241" t="s">
        <v>2244</v>
      </c>
      <c r="B241" s="6">
        <f>VALUE(RIGHT(A241,5))</f>
        <v>988</v>
      </c>
      <c r="C241" s="1" t="s">
        <v>2245</v>
      </c>
      <c r="D241" s="2" t="s">
        <v>2246</v>
      </c>
      <c r="E241" t="s">
        <v>2245</v>
      </c>
      <c r="F241" s="4" t="s">
        <v>2247</v>
      </c>
      <c r="I241" s="3">
        <v>35360</v>
      </c>
      <c r="J241" t="s">
        <v>837</v>
      </c>
      <c r="K241" t="s">
        <v>2248</v>
      </c>
      <c r="L241" t="s">
        <v>2249</v>
      </c>
      <c r="M241" t="s">
        <v>2250</v>
      </c>
      <c r="N241" s="5">
        <v>25565</v>
      </c>
      <c r="O241" t="s">
        <v>2251</v>
      </c>
      <c r="Q241" t="s">
        <v>39</v>
      </c>
      <c r="R241">
        <v>3</v>
      </c>
      <c r="S241" s="2" t="s">
        <v>32</v>
      </c>
      <c r="U241" s="4" t="s">
        <v>2252</v>
      </c>
      <c r="V241" s="6">
        <f t="shared" si="19"/>
        <v>53.906849315068492</v>
      </c>
      <c r="W241">
        <v>35450</v>
      </c>
      <c r="X241" t="s">
        <v>2253</v>
      </c>
      <c r="Y241">
        <v>3</v>
      </c>
    </row>
    <row r="242" spans="1:26" x14ac:dyDescent="0.3">
      <c r="A242" t="s">
        <v>2254</v>
      </c>
      <c r="B242" s="6">
        <f>VALUE(RIGHT(A242,5))</f>
        <v>931</v>
      </c>
      <c r="C242" s="1" t="s">
        <v>2255</v>
      </c>
      <c r="D242" s="2" t="s">
        <v>2256</v>
      </c>
      <c r="E242" t="s">
        <v>2255</v>
      </c>
      <c r="F242" s="4" t="s">
        <v>2257</v>
      </c>
      <c r="I242" s="3">
        <v>35800</v>
      </c>
      <c r="J242" t="s">
        <v>2258</v>
      </c>
      <c r="K242" t="s">
        <v>2259</v>
      </c>
      <c r="L242" t="s">
        <v>2260</v>
      </c>
      <c r="M242" t="s">
        <v>2261</v>
      </c>
      <c r="N242" s="5">
        <v>16885</v>
      </c>
      <c r="O242" t="s">
        <v>2262</v>
      </c>
      <c r="Q242" t="s">
        <v>39</v>
      </c>
      <c r="R242">
        <v>4</v>
      </c>
      <c r="S242" s="2" t="s">
        <v>85</v>
      </c>
      <c r="U242" s="4" t="s">
        <v>2263</v>
      </c>
      <c r="V242" s="6">
        <f t="shared" si="19"/>
        <v>77.68767123287671</v>
      </c>
      <c r="W242">
        <v>35460</v>
      </c>
      <c r="X242" t="s">
        <v>2264</v>
      </c>
      <c r="Y242">
        <v>1</v>
      </c>
    </row>
    <row r="243" spans="1:26" x14ac:dyDescent="0.3">
      <c r="A243" t="s">
        <v>2265</v>
      </c>
      <c r="B243">
        <v>256958</v>
      </c>
      <c r="C243" s="1" t="s">
        <v>2266</v>
      </c>
      <c r="D243" s="2" t="s">
        <v>2267</v>
      </c>
      <c r="F243" s="4" t="s">
        <v>2268</v>
      </c>
      <c r="I243" s="3">
        <v>35350</v>
      </c>
      <c r="J243" t="s">
        <v>2269</v>
      </c>
      <c r="L243" t="s">
        <v>2270</v>
      </c>
      <c r="M243" t="s">
        <v>2271</v>
      </c>
      <c r="N243" s="5">
        <v>19192</v>
      </c>
      <c r="O243" s="11" t="s">
        <v>2272</v>
      </c>
      <c r="Q243" t="s">
        <v>39</v>
      </c>
      <c r="R243">
        <v>4</v>
      </c>
      <c r="S243" s="2" t="s">
        <v>85</v>
      </c>
      <c r="U243" s="4" t="s">
        <v>2273</v>
      </c>
      <c r="V243" s="6">
        <f t="shared" si="19"/>
        <v>71.367123287671234</v>
      </c>
      <c r="W243">
        <v>35330</v>
      </c>
      <c r="X243" t="s">
        <v>2274</v>
      </c>
      <c r="Y243">
        <v>2</v>
      </c>
    </row>
    <row r="244" spans="1:26" hidden="1" x14ac:dyDescent="0.3">
      <c r="A244" t="s">
        <v>2275</v>
      </c>
      <c r="B244" s="6">
        <f t="shared" ref="B244:B253" si="20">VALUE(RIGHT(A244,5))</f>
        <v>592</v>
      </c>
      <c r="C244" s="7" t="s">
        <v>2276</v>
      </c>
      <c r="D244" s="2" t="s">
        <v>2277</v>
      </c>
      <c r="F244" s="4" t="s">
        <v>2278</v>
      </c>
      <c r="I244" s="3">
        <v>35700</v>
      </c>
      <c r="J244" t="s">
        <v>26</v>
      </c>
      <c r="K244" t="s">
        <v>2279</v>
      </c>
      <c r="L244" t="s">
        <v>2280</v>
      </c>
      <c r="M244" t="s">
        <v>2281</v>
      </c>
      <c r="N244" s="5">
        <v>13214</v>
      </c>
      <c r="O244" t="s">
        <v>2282</v>
      </c>
      <c r="Q244" t="s">
        <v>174</v>
      </c>
      <c r="R244">
        <v>3</v>
      </c>
      <c r="S244" s="2" t="s">
        <v>32</v>
      </c>
      <c r="U244" s="4" t="s">
        <v>2283</v>
      </c>
      <c r="V244" s="6">
        <f t="shared" si="19"/>
        <v>87.745205479452054</v>
      </c>
      <c r="W244">
        <v>35460</v>
      </c>
      <c r="X244" t="s">
        <v>2284</v>
      </c>
      <c r="Y244">
        <v>1</v>
      </c>
    </row>
    <row r="245" spans="1:26" hidden="1" x14ac:dyDescent="0.3">
      <c r="A245" t="s">
        <v>2285</v>
      </c>
      <c r="B245" s="6">
        <f t="shared" si="20"/>
        <v>987</v>
      </c>
      <c r="C245" s="7" t="s">
        <v>2286</v>
      </c>
      <c r="D245" s="2" t="s">
        <v>2287</v>
      </c>
      <c r="F245" s="4" t="s">
        <v>2288</v>
      </c>
      <c r="G245" t="s">
        <v>2289</v>
      </c>
      <c r="I245" s="3">
        <v>35510</v>
      </c>
      <c r="J245" t="s">
        <v>47</v>
      </c>
      <c r="K245" t="s">
        <v>2290</v>
      </c>
      <c r="L245" t="s">
        <v>2291</v>
      </c>
      <c r="M245" s="12" t="s">
        <v>2292</v>
      </c>
      <c r="N245" s="5">
        <v>21888</v>
      </c>
      <c r="O245" t="s">
        <v>2293</v>
      </c>
      <c r="P245" t="s">
        <v>2294</v>
      </c>
      <c r="Q245" t="s">
        <v>39</v>
      </c>
      <c r="R245">
        <v>3</v>
      </c>
      <c r="S245" s="2" t="s">
        <v>32</v>
      </c>
      <c r="U245" s="4" t="s">
        <v>2295</v>
      </c>
      <c r="V245" s="6">
        <f t="shared" si="19"/>
        <v>63.980821917808221</v>
      </c>
      <c r="W245">
        <v>35460</v>
      </c>
      <c r="X245" t="s">
        <v>2296</v>
      </c>
      <c r="Y245">
        <v>1</v>
      </c>
    </row>
    <row r="246" spans="1:26" hidden="1" x14ac:dyDescent="0.3">
      <c r="A246" t="s">
        <v>2297</v>
      </c>
      <c r="B246" s="6">
        <f t="shared" si="20"/>
        <v>542</v>
      </c>
      <c r="C246" s="1" t="s">
        <v>2298</v>
      </c>
      <c r="D246" s="2" t="s">
        <v>2299</v>
      </c>
      <c r="F246" s="4" t="s">
        <v>2300</v>
      </c>
      <c r="I246" s="3">
        <v>35330</v>
      </c>
      <c r="J246" t="s">
        <v>2301</v>
      </c>
      <c r="K246" t="s">
        <v>2302</v>
      </c>
      <c r="L246" t="s">
        <v>2303</v>
      </c>
      <c r="M246" t="s">
        <v>2304</v>
      </c>
      <c r="N246" s="5">
        <v>19817</v>
      </c>
      <c r="O246" t="s">
        <v>2305</v>
      </c>
      <c r="P246" t="s">
        <v>2306</v>
      </c>
      <c r="Q246" t="s">
        <v>174</v>
      </c>
      <c r="R246">
        <v>2</v>
      </c>
      <c r="S246" s="2" t="s">
        <v>258</v>
      </c>
      <c r="U246" s="4" t="s">
        <v>2307</v>
      </c>
      <c r="V246" s="6">
        <f t="shared" si="19"/>
        <v>69.654794520547952</v>
      </c>
      <c r="W246">
        <v>35460</v>
      </c>
      <c r="X246" t="s">
        <v>2308</v>
      </c>
      <c r="Y246">
        <v>1</v>
      </c>
    </row>
    <row r="247" spans="1:26" s="28" customFormat="1" x14ac:dyDescent="0.3">
      <c r="A247" s="28" t="s">
        <v>2309</v>
      </c>
      <c r="B247" s="6">
        <f t="shared" si="20"/>
        <v>679</v>
      </c>
      <c r="C247" s="7" t="s">
        <v>2310</v>
      </c>
      <c r="D247" s="2" t="s">
        <v>2311</v>
      </c>
      <c r="E247"/>
      <c r="F247" s="4" t="s">
        <v>2312</v>
      </c>
      <c r="G247"/>
      <c r="H247"/>
      <c r="I247" s="3">
        <v>35400</v>
      </c>
      <c r="J247" t="s">
        <v>92</v>
      </c>
      <c r="K247" t="s">
        <v>2313</v>
      </c>
      <c r="L247" t="s">
        <v>2314</v>
      </c>
      <c r="M247" t="s">
        <v>2315</v>
      </c>
      <c r="N247" s="5">
        <v>16662</v>
      </c>
      <c r="O247" t="s">
        <v>2316</v>
      </c>
      <c r="P247"/>
      <c r="Q247" t="s">
        <v>39</v>
      </c>
      <c r="R247">
        <v>4</v>
      </c>
      <c r="S247" s="2" t="s">
        <v>85</v>
      </c>
      <c r="T247"/>
      <c r="U247" s="4" t="s">
        <v>2317</v>
      </c>
      <c r="V247" s="6">
        <f t="shared" si="19"/>
        <v>78.298630136986304</v>
      </c>
      <c r="W247">
        <v>35460</v>
      </c>
      <c r="X247" t="s">
        <v>2318</v>
      </c>
      <c r="Y247">
        <v>1</v>
      </c>
      <c r="Z247"/>
    </row>
    <row r="248" spans="1:26" hidden="1" x14ac:dyDescent="0.3">
      <c r="A248" t="s">
        <v>2319</v>
      </c>
      <c r="B248" s="6">
        <f t="shared" si="20"/>
        <v>721</v>
      </c>
      <c r="C248" s="1" t="s">
        <v>2320</v>
      </c>
      <c r="D248" s="2" t="s">
        <v>2321</v>
      </c>
      <c r="F248" s="4" t="s">
        <v>2322</v>
      </c>
      <c r="I248" s="3">
        <v>35340</v>
      </c>
      <c r="J248" t="s">
        <v>2323</v>
      </c>
      <c r="K248" t="s">
        <v>2324</v>
      </c>
      <c r="L248" t="s">
        <v>2325</v>
      </c>
      <c r="M248" t="s">
        <v>2326</v>
      </c>
      <c r="N248" s="5">
        <v>16299</v>
      </c>
      <c r="Q248" t="s">
        <v>174</v>
      </c>
      <c r="R248">
        <v>3</v>
      </c>
      <c r="S248" s="2" t="s">
        <v>32</v>
      </c>
      <c r="U248" t="s">
        <v>155</v>
      </c>
      <c r="V248" s="6">
        <f t="shared" si="19"/>
        <v>79.293150684931504</v>
      </c>
      <c r="W248">
        <v>35460</v>
      </c>
      <c r="X248" t="s">
        <v>2327</v>
      </c>
      <c r="Y248">
        <v>1</v>
      </c>
    </row>
    <row r="249" spans="1:26" hidden="1" x14ac:dyDescent="0.3">
      <c r="A249" t="s">
        <v>2328</v>
      </c>
      <c r="B249" s="6">
        <f t="shared" si="20"/>
        <v>1039</v>
      </c>
      <c r="C249" s="7" t="s">
        <v>2329</v>
      </c>
      <c r="D249" s="2" t="s">
        <v>2330</v>
      </c>
      <c r="F249" s="4" t="s">
        <v>2331</v>
      </c>
      <c r="I249" s="3">
        <v>56730</v>
      </c>
      <c r="J249" t="s">
        <v>2332</v>
      </c>
      <c r="K249" t="s">
        <v>2333</v>
      </c>
      <c r="L249" t="s">
        <v>2334</v>
      </c>
      <c r="M249" t="s">
        <v>2335</v>
      </c>
      <c r="N249" s="5">
        <v>19760</v>
      </c>
      <c r="O249" t="s">
        <v>2336</v>
      </c>
      <c r="P249" t="s">
        <v>2337</v>
      </c>
      <c r="Q249" t="s">
        <v>39</v>
      </c>
      <c r="R249">
        <v>2</v>
      </c>
      <c r="S249" s="2" t="s">
        <v>258</v>
      </c>
      <c r="U249" s="4" t="s">
        <v>2338</v>
      </c>
      <c r="V249" s="6">
        <f t="shared" si="19"/>
        <v>69.810958904109583</v>
      </c>
      <c r="W249">
        <v>35460</v>
      </c>
      <c r="X249" t="s">
        <v>2339</v>
      </c>
      <c r="Y249">
        <v>1</v>
      </c>
    </row>
    <row r="250" spans="1:26" x14ac:dyDescent="0.3">
      <c r="A250" t="s">
        <v>2340</v>
      </c>
      <c r="B250" s="6">
        <f t="shared" si="20"/>
        <v>727</v>
      </c>
      <c r="C250" s="7" t="s">
        <v>2341</v>
      </c>
      <c r="D250" s="2" t="s">
        <v>2342</v>
      </c>
      <c r="F250" s="4" t="s">
        <v>2343</v>
      </c>
      <c r="I250" s="3">
        <v>35400</v>
      </c>
      <c r="J250" t="s">
        <v>92</v>
      </c>
      <c r="M250" t="s">
        <v>2344</v>
      </c>
      <c r="N250" s="5">
        <v>17557</v>
      </c>
      <c r="Q250" t="s">
        <v>39</v>
      </c>
      <c r="R250">
        <v>4</v>
      </c>
      <c r="S250" s="2" t="s">
        <v>85</v>
      </c>
      <c r="U250" s="4" t="s">
        <v>2345</v>
      </c>
      <c r="V250" s="6">
        <f t="shared" si="19"/>
        <v>75.846575342465755</v>
      </c>
      <c r="W250">
        <v>35460</v>
      </c>
      <c r="X250" t="s">
        <v>2346</v>
      </c>
      <c r="Y250">
        <v>1</v>
      </c>
    </row>
    <row r="251" spans="1:26" hidden="1" x14ac:dyDescent="0.3">
      <c r="A251" t="s">
        <v>2347</v>
      </c>
      <c r="B251" s="6">
        <f t="shared" si="20"/>
        <v>888</v>
      </c>
      <c r="C251" s="7" t="s">
        <v>2348</v>
      </c>
      <c r="D251" s="2" t="s">
        <v>2349</v>
      </c>
      <c r="E251" t="s">
        <v>2350</v>
      </c>
      <c r="F251" s="4" t="s">
        <v>2351</v>
      </c>
      <c r="I251" s="3">
        <v>35510</v>
      </c>
      <c r="J251" t="s">
        <v>47</v>
      </c>
      <c r="K251" t="s">
        <v>2352</v>
      </c>
      <c r="L251" t="s">
        <v>2353</v>
      </c>
      <c r="M251" t="s">
        <v>2354</v>
      </c>
      <c r="N251" s="5">
        <v>20974</v>
      </c>
      <c r="Q251" t="s">
        <v>39</v>
      </c>
      <c r="R251">
        <v>3</v>
      </c>
      <c r="S251" s="2" t="s">
        <v>32</v>
      </c>
      <c r="U251" t="s">
        <v>155</v>
      </c>
      <c r="V251" s="6">
        <f t="shared" si="19"/>
        <v>66.484931506849321</v>
      </c>
      <c r="W251">
        <v>35460</v>
      </c>
      <c r="X251" t="s">
        <v>2355</v>
      </c>
      <c r="Y251">
        <v>1</v>
      </c>
    </row>
    <row r="252" spans="1:26" hidden="1" x14ac:dyDescent="0.3">
      <c r="A252" t="s">
        <v>2356</v>
      </c>
      <c r="B252" s="6">
        <f t="shared" si="20"/>
        <v>1069</v>
      </c>
      <c r="C252" s="7" t="s">
        <v>2357</v>
      </c>
      <c r="D252" s="2" t="s">
        <v>2358</v>
      </c>
      <c r="E252" t="s">
        <v>2357</v>
      </c>
      <c r="F252" s="4" t="s">
        <v>2359</v>
      </c>
      <c r="I252" s="3">
        <v>35131</v>
      </c>
      <c r="J252" t="s">
        <v>2360</v>
      </c>
      <c r="L252" t="s">
        <v>2361</v>
      </c>
      <c r="M252" t="s">
        <v>2362</v>
      </c>
      <c r="N252" s="5">
        <v>23642</v>
      </c>
      <c r="O252" t="s">
        <v>2363</v>
      </c>
      <c r="Q252" t="s">
        <v>39</v>
      </c>
      <c r="R252">
        <v>3</v>
      </c>
      <c r="S252" s="2" t="s">
        <v>32</v>
      </c>
      <c r="U252" s="4" t="s">
        <v>2364</v>
      </c>
      <c r="V252" s="6">
        <f t="shared" si="19"/>
        <v>59.175342465753424</v>
      </c>
      <c r="W252">
        <v>35470</v>
      </c>
      <c r="X252" t="s">
        <v>2365</v>
      </c>
      <c r="Y252">
        <v>2</v>
      </c>
    </row>
    <row r="253" spans="1:26" hidden="1" x14ac:dyDescent="0.3">
      <c r="A253" t="s">
        <v>2366</v>
      </c>
      <c r="B253" s="6">
        <f t="shared" si="20"/>
        <v>974</v>
      </c>
      <c r="C253" s="1" t="s">
        <v>2367</v>
      </c>
      <c r="D253" s="2" t="s">
        <v>2368</v>
      </c>
      <c r="F253" s="4" t="s">
        <v>2369</v>
      </c>
      <c r="I253" s="3">
        <v>35380</v>
      </c>
      <c r="J253" t="s">
        <v>2370</v>
      </c>
      <c r="N253" s="5">
        <v>12023</v>
      </c>
      <c r="O253" t="s">
        <v>2371</v>
      </c>
      <c r="Q253" t="s">
        <v>39</v>
      </c>
      <c r="R253">
        <v>3</v>
      </c>
      <c r="S253" s="2" t="s">
        <v>32</v>
      </c>
      <c r="U253" s="4" t="s">
        <v>2372</v>
      </c>
      <c r="V253" s="6">
        <f t="shared" si="19"/>
        <v>91.008219178082186</v>
      </c>
      <c r="W253">
        <v>35470</v>
      </c>
      <c r="X253" t="s">
        <v>2373</v>
      </c>
      <c r="Y253">
        <v>2</v>
      </c>
    </row>
    <row r="254" spans="1:26" x14ac:dyDescent="0.3">
      <c r="A254" t="s">
        <v>2374</v>
      </c>
      <c r="B254" s="6">
        <v>948</v>
      </c>
      <c r="C254" s="1" t="s">
        <v>2375</v>
      </c>
      <c r="D254" s="2" t="s">
        <v>2376</v>
      </c>
      <c r="F254" s="4" t="s">
        <v>2377</v>
      </c>
      <c r="I254" s="3">
        <v>35350</v>
      </c>
      <c r="J254" t="s">
        <v>211</v>
      </c>
      <c r="L254" t="s">
        <v>2378</v>
      </c>
      <c r="M254" t="s">
        <v>2379</v>
      </c>
      <c r="N254" s="5">
        <v>18490</v>
      </c>
      <c r="O254" t="s">
        <v>2380</v>
      </c>
      <c r="Q254" t="s">
        <v>39</v>
      </c>
      <c r="R254">
        <v>4</v>
      </c>
      <c r="S254" s="2" t="s">
        <v>85</v>
      </c>
      <c r="U254" s="4" t="s">
        <v>2381</v>
      </c>
      <c r="V254" s="6">
        <f t="shared" si="19"/>
        <v>73.290410958904104</v>
      </c>
      <c r="W254">
        <v>35470</v>
      </c>
      <c r="X254" t="s">
        <v>2382</v>
      </c>
      <c r="Y254">
        <v>2</v>
      </c>
    </row>
    <row r="255" spans="1:26" hidden="1" x14ac:dyDescent="0.3">
      <c r="A255" t="s">
        <v>2383</v>
      </c>
      <c r="B255" s="6">
        <f>VALUE(RIGHT(A255,5))</f>
        <v>757</v>
      </c>
      <c r="C255" s="7" t="s">
        <v>2384</v>
      </c>
      <c r="D255" s="2" t="s">
        <v>2385</v>
      </c>
      <c r="F255" s="4" t="s">
        <v>2386</v>
      </c>
      <c r="I255" s="3">
        <v>35000</v>
      </c>
      <c r="J255" t="s">
        <v>26</v>
      </c>
      <c r="K255" t="s">
        <v>2387</v>
      </c>
      <c r="M255" s="16" t="s">
        <v>213</v>
      </c>
      <c r="N255" s="5">
        <v>9761</v>
      </c>
      <c r="O255" t="s">
        <v>2388</v>
      </c>
      <c r="Q255" t="s">
        <v>39</v>
      </c>
      <c r="R255">
        <v>3</v>
      </c>
      <c r="S255" s="2" t="s">
        <v>32</v>
      </c>
      <c r="U255" s="4" t="s">
        <v>2389</v>
      </c>
      <c r="V255" s="6">
        <f t="shared" si="19"/>
        <v>97.205479452054789</v>
      </c>
      <c r="W255">
        <v>35480</v>
      </c>
      <c r="X255" t="s">
        <v>2390</v>
      </c>
      <c r="Y255">
        <v>2</v>
      </c>
    </row>
    <row r="256" spans="1:26" x14ac:dyDescent="0.3">
      <c r="A256" t="s">
        <v>2391</v>
      </c>
      <c r="B256" s="6">
        <f>VALUE(RIGHT(A256,5))</f>
        <v>874</v>
      </c>
      <c r="C256" s="7" t="s">
        <v>2384</v>
      </c>
      <c r="D256" s="2" t="s">
        <v>2392</v>
      </c>
      <c r="F256" s="4" t="s">
        <v>2393</v>
      </c>
      <c r="I256" s="3">
        <v>35800</v>
      </c>
      <c r="J256" t="s">
        <v>130</v>
      </c>
      <c r="L256" t="s">
        <v>2394</v>
      </c>
      <c r="M256" t="s">
        <v>2395</v>
      </c>
      <c r="N256" s="5">
        <v>21714</v>
      </c>
      <c r="O256" t="s">
        <v>2396</v>
      </c>
      <c r="Q256" t="s">
        <v>39</v>
      </c>
      <c r="R256">
        <v>4</v>
      </c>
      <c r="S256" s="2" t="s">
        <v>85</v>
      </c>
      <c r="U256" s="4" t="s">
        <v>2397</v>
      </c>
      <c r="V256" s="6">
        <f t="shared" si="19"/>
        <v>64.457534246575349</v>
      </c>
      <c r="W256">
        <v>35480</v>
      </c>
      <c r="X256" t="s">
        <v>2398</v>
      </c>
      <c r="Y256">
        <v>2</v>
      </c>
    </row>
    <row r="257" spans="1:26" hidden="1" x14ac:dyDescent="0.3">
      <c r="A257" t="s">
        <v>2399</v>
      </c>
      <c r="B257" s="6">
        <f>VALUE(RIGHT(A257,5))</f>
        <v>1065</v>
      </c>
      <c r="C257" s="1" t="s">
        <v>2400</v>
      </c>
      <c r="D257" s="2" t="s">
        <v>2401</v>
      </c>
      <c r="F257" s="4" t="s">
        <v>2402</v>
      </c>
      <c r="G257" t="s">
        <v>2403</v>
      </c>
      <c r="I257" s="3">
        <v>35700</v>
      </c>
      <c r="J257" t="s">
        <v>26</v>
      </c>
      <c r="K257" t="s">
        <v>2404</v>
      </c>
      <c r="N257" s="5">
        <v>11749</v>
      </c>
      <c r="P257" t="s">
        <v>2405</v>
      </c>
      <c r="Q257" t="s">
        <v>39</v>
      </c>
      <c r="R257">
        <v>3</v>
      </c>
      <c r="S257" s="2" t="s">
        <v>32</v>
      </c>
      <c r="U257" s="4" t="s">
        <v>860</v>
      </c>
      <c r="V257" s="6">
        <f t="shared" si="19"/>
        <v>91.758904109589039</v>
      </c>
      <c r="W257">
        <v>35480</v>
      </c>
      <c r="X257" t="s">
        <v>2406</v>
      </c>
      <c r="Y257">
        <v>2</v>
      </c>
    </row>
    <row r="258" spans="1:26" hidden="1" x14ac:dyDescent="0.3">
      <c r="A258" t="s">
        <v>2407</v>
      </c>
      <c r="B258" s="6">
        <v>992</v>
      </c>
      <c r="C258" s="1" t="s">
        <v>2408</v>
      </c>
      <c r="D258" s="2" t="s">
        <v>2409</v>
      </c>
      <c r="F258" s="4" t="s">
        <v>2410</v>
      </c>
      <c r="I258" s="3">
        <v>35235</v>
      </c>
      <c r="J258" t="s">
        <v>1653</v>
      </c>
      <c r="K258" t="s">
        <v>2411</v>
      </c>
      <c r="L258" t="s">
        <v>2412</v>
      </c>
      <c r="M258" t="s">
        <v>2413</v>
      </c>
      <c r="N258" s="5">
        <v>20918</v>
      </c>
      <c r="O258" t="s">
        <v>779</v>
      </c>
      <c r="P258" t="s">
        <v>2414</v>
      </c>
      <c r="Q258" t="s">
        <v>174</v>
      </c>
      <c r="R258">
        <v>3</v>
      </c>
      <c r="S258" s="2" t="s">
        <v>32</v>
      </c>
      <c r="U258" s="4" t="s">
        <v>96</v>
      </c>
      <c r="V258" s="6">
        <f t="shared" si="19"/>
        <v>66.638356164383566</v>
      </c>
      <c r="W258" s="28">
        <v>35490</v>
      </c>
      <c r="X258" s="28" t="s">
        <v>2415</v>
      </c>
      <c r="Y258" s="28">
        <v>3</v>
      </c>
    </row>
    <row r="259" spans="1:26" hidden="1" x14ac:dyDescent="0.3">
      <c r="B259" s="6">
        <v>988295</v>
      </c>
      <c r="C259" s="1" t="s">
        <v>2416</v>
      </c>
      <c r="D259" s="2" t="s">
        <v>2417</v>
      </c>
      <c r="F259" s="4" t="s">
        <v>2418</v>
      </c>
      <c r="I259" s="3">
        <v>35000</v>
      </c>
      <c r="J259" t="s">
        <v>26</v>
      </c>
      <c r="K259" t="s">
        <v>2419</v>
      </c>
      <c r="L259" t="s">
        <v>2420</v>
      </c>
      <c r="M259" s="12" t="s">
        <v>2421</v>
      </c>
      <c r="N259" s="5">
        <v>18674</v>
      </c>
      <c r="O259" t="s">
        <v>2422</v>
      </c>
      <c r="Q259" t="s">
        <v>39</v>
      </c>
      <c r="R259">
        <v>3</v>
      </c>
      <c r="S259" s="2" t="s">
        <v>32</v>
      </c>
      <c r="U259" s="21" t="s">
        <v>2423</v>
      </c>
      <c r="V259" s="6">
        <f t="shared" si="19"/>
        <v>72.786301369863011</v>
      </c>
      <c r="W259">
        <v>35490</v>
      </c>
      <c r="X259" t="s">
        <v>2424</v>
      </c>
      <c r="Y259">
        <v>3</v>
      </c>
    </row>
    <row r="260" spans="1:26" x14ac:dyDescent="0.3">
      <c r="A260" t="s">
        <v>2425</v>
      </c>
      <c r="B260" s="6">
        <f>VALUE(RIGHT(A260,5))</f>
        <v>763</v>
      </c>
      <c r="C260" s="7" t="s">
        <v>2426</v>
      </c>
      <c r="D260" s="2" t="s">
        <v>2427</v>
      </c>
      <c r="E260" t="s">
        <v>2428</v>
      </c>
      <c r="F260" s="4" t="s">
        <v>2429</v>
      </c>
      <c r="I260" s="3">
        <v>35260</v>
      </c>
      <c r="J260" t="s">
        <v>920</v>
      </c>
      <c r="K260" t="s">
        <v>2430</v>
      </c>
      <c r="L260" t="s">
        <v>2431</v>
      </c>
      <c r="M260" t="s">
        <v>2432</v>
      </c>
      <c r="N260" s="5">
        <v>19996</v>
      </c>
      <c r="O260" t="s">
        <v>2433</v>
      </c>
      <c r="Q260" t="s">
        <v>114</v>
      </c>
      <c r="R260">
        <v>4</v>
      </c>
      <c r="S260" s="2" t="s">
        <v>85</v>
      </c>
      <c r="U260" s="4" t="s">
        <v>2434</v>
      </c>
      <c r="V260" s="6">
        <f t="shared" si="19"/>
        <v>69.164383561643831</v>
      </c>
      <c r="W260">
        <v>35490</v>
      </c>
      <c r="X260" t="s">
        <v>2435</v>
      </c>
      <c r="Y260">
        <v>3</v>
      </c>
    </row>
    <row r="261" spans="1:26" x14ac:dyDescent="0.3">
      <c r="A261" t="s">
        <v>2436</v>
      </c>
      <c r="B261" s="6">
        <v>1102</v>
      </c>
      <c r="C261" s="1" t="s">
        <v>2437</v>
      </c>
      <c r="D261" s="2" t="s">
        <v>2438</v>
      </c>
      <c r="F261" s="4" t="s">
        <v>2439</v>
      </c>
      <c r="I261" s="3">
        <v>35400</v>
      </c>
      <c r="J261" t="s">
        <v>92</v>
      </c>
      <c r="L261" t="s">
        <v>2440</v>
      </c>
      <c r="M261" s="20" t="s">
        <v>2441</v>
      </c>
      <c r="N261" s="5">
        <v>25447</v>
      </c>
      <c r="Q261" t="s">
        <v>174</v>
      </c>
      <c r="R261">
        <v>4</v>
      </c>
      <c r="S261" s="2" t="s">
        <v>85</v>
      </c>
      <c r="V261" s="6">
        <f t="shared" si="19"/>
        <v>54.230136986301368</v>
      </c>
      <c r="W261" s="9">
        <v>35390</v>
      </c>
      <c r="X261" s="9" t="s">
        <v>658</v>
      </c>
      <c r="Y261" s="9"/>
      <c r="Z261" s="16"/>
    </row>
    <row r="262" spans="1:26" hidden="1" x14ac:dyDescent="0.3">
      <c r="A262" t="s">
        <v>2442</v>
      </c>
      <c r="B262" s="6">
        <f t="shared" ref="B262:B269" si="21">VALUE(RIGHT(A262,5))</f>
        <v>509</v>
      </c>
      <c r="C262" s="1" t="s">
        <v>2443</v>
      </c>
      <c r="D262" s="2" t="s">
        <v>2444</v>
      </c>
      <c r="F262" s="4" t="s">
        <v>2445</v>
      </c>
      <c r="I262" s="3">
        <v>35136</v>
      </c>
      <c r="J262" t="s">
        <v>715</v>
      </c>
      <c r="K262" t="s">
        <v>2446</v>
      </c>
      <c r="N262" s="5">
        <v>10848</v>
      </c>
      <c r="O262" t="s">
        <v>448</v>
      </c>
      <c r="Q262" t="s">
        <v>39</v>
      </c>
      <c r="R262">
        <v>3</v>
      </c>
      <c r="S262" s="2" t="s">
        <v>32</v>
      </c>
      <c r="U262" s="4" t="s">
        <v>2447</v>
      </c>
      <c r="V262" s="6">
        <f t="shared" si="19"/>
        <v>94.227397260273975</v>
      </c>
      <c r="W262">
        <v>35490</v>
      </c>
      <c r="X262" t="s">
        <v>2448</v>
      </c>
      <c r="Y262">
        <v>1</v>
      </c>
    </row>
    <row r="263" spans="1:26" hidden="1" x14ac:dyDescent="0.3">
      <c r="A263" t="s">
        <v>2449</v>
      </c>
      <c r="B263" s="6">
        <f t="shared" si="21"/>
        <v>1031</v>
      </c>
      <c r="C263" s="1" t="s">
        <v>2450</v>
      </c>
      <c r="D263" s="2" t="s">
        <v>2451</v>
      </c>
      <c r="F263" s="4" t="s">
        <v>2452</v>
      </c>
      <c r="I263" s="3">
        <v>44460</v>
      </c>
      <c r="J263" t="s">
        <v>2453</v>
      </c>
      <c r="K263" t="s">
        <v>2454</v>
      </c>
      <c r="L263" t="s">
        <v>2455</v>
      </c>
      <c r="M263" t="s">
        <v>2456</v>
      </c>
      <c r="N263" s="5">
        <v>10873</v>
      </c>
      <c r="O263" t="s">
        <v>2457</v>
      </c>
      <c r="Q263" t="s">
        <v>174</v>
      </c>
      <c r="R263">
        <v>1</v>
      </c>
      <c r="S263" s="2" t="s">
        <v>40</v>
      </c>
      <c r="U263" s="4" t="s">
        <v>2458</v>
      </c>
      <c r="V263" s="6">
        <f t="shared" si="19"/>
        <v>94.158904109589045</v>
      </c>
      <c r="W263">
        <v>35500</v>
      </c>
      <c r="X263" t="s">
        <v>2459</v>
      </c>
      <c r="Y263">
        <v>1</v>
      </c>
    </row>
    <row r="264" spans="1:26" hidden="1" x14ac:dyDescent="0.3">
      <c r="A264" t="s">
        <v>2460</v>
      </c>
      <c r="B264" s="6">
        <f t="shared" si="21"/>
        <v>995</v>
      </c>
      <c r="C264" s="1" t="s">
        <v>2461</v>
      </c>
      <c r="D264" s="2" t="s">
        <v>2462</v>
      </c>
      <c r="F264" s="4" t="s">
        <v>2463</v>
      </c>
      <c r="I264" s="3">
        <v>35200</v>
      </c>
      <c r="J264" t="s">
        <v>26</v>
      </c>
      <c r="K264" t="s">
        <v>2464</v>
      </c>
      <c r="L264" t="s">
        <v>2465</v>
      </c>
      <c r="M264" t="s">
        <v>2466</v>
      </c>
      <c r="N264" s="5">
        <v>20391</v>
      </c>
      <c r="O264" t="s">
        <v>2467</v>
      </c>
      <c r="P264" t="s">
        <v>2468</v>
      </c>
      <c r="Q264" t="s">
        <v>114</v>
      </c>
      <c r="R264">
        <v>3</v>
      </c>
      <c r="S264" s="2" t="s">
        <v>32</v>
      </c>
      <c r="U264" s="4" t="s">
        <v>2469</v>
      </c>
      <c r="V264" s="6">
        <f t="shared" si="19"/>
        <v>68.082191780821915</v>
      </c>
      <c r="W264">
        <v>35500</v>
      </c>
      <c r="X264" t="s">
        <v>1016</v>
      </c>
      <c r="Y264">
        <v>1</v>
      </c>
    </row>
    <row r="265" spans="1:26" x14ac:dyDescent="0.3">
      <c r="A265" t="s">
        <v>2470</v>
      </c>
      <c r="B265" s="6">
        <f t="shared" si="21"/>
        <v>620</v>
      </c>
      <c r="C265" s="1" t="s">
        <v>2471</v>
      </c>
      <c r="D265" s="2" t="s">
        <v>2472</v>
      </c>
      <c r="E265" t="s">
        <v>2473</v>
      </c>
      <c r="F265" s="4" t="s">
        <v>2474</v>
      </c>
      <c r="I265" s="3">
        <v>35111</v>
      </c>
      <c r="J265" t="s">
        <v>54</v>
      </c>
      <c r="K265" t="s">
        <v>2475</v>
      </c>
      <c r="L265" t="s">
        <v>2476</v>
      </c>
      <c r="M265" t="s">
        <v>2477</v>
      </c>
      <c r="N265" s="5">
        <v>17087</v>
      </c>
      <c r="O265" t="s">
        <v>2478</v>
      </c>
      <c r="P265" t="s">
        <v>2479</v>
      </c>
      <c r="Q265" t="s">
        <v>39</v>
      </c>
      <c r="R265">
        <v>4</v>
      </c>
      <c r="S265" s="2" t="s">
        <v>85</v>
      </c>
      <c r="U265" s="4" t="s">
        <v>2480</v>
      </c>
      <c r="V265" s="6">
        <f t="shared" si="19"/>
        <v>77.134246575342459</v>
      </c>
      <c r="W265">
        <v>35500</v>
      </c>
      <c r="X265" t="s">
        <v>2481</v>
      </c>
      <c r="Y265">
        <v>1</v>
      </c>
    </row>
    <row r="266" spans="1:26" x14ac:dyDescent="0.3">
      <c r="A266" t="s">
        <v>2482</v>
      </c>
      <c r="B266" s="6">
        <f t="shared" si="21"/>
        <v>994</v>
      </c>
      <c r="C266" s="7" t="s">
        <v>2483</v>
      </c>
      <c r="D266" s="2" t="s">
        <v>2484</v>
      </c>
      <c r="F266" s="4" t="s">
        <v>2485</v>
      </c>
      <c r="I266" s="3">
        <v>35400</v>
      </c>
      <c r="J266" t="s">
        <v>92</v>
      </c>
      <c r="K266" t="s">
        <v>2486</v>
      </c>
      <c r="L266" t="s">
        <v>2487</v>
      </c>
      <c r="M266" t="s">
        <v>2488</v>
      </c>
      <c r="N266" s="5">
        <v>17563</v>
      </c>
      <c r="O266" t="s">
        <v>2489</v>
      </c>
      <c r="P266" t="s">
        <v>2490</v>
      </c>
      <c r="Q266" t="s">
        <v>39</v>
      </c>
      <c r="R266">
        <v>4</v>
      </c>
      <c r="S266" s="2" t="s">
        <v>85</v>
      </c>
      <c r="U266" s="4" t="s">
        <v>2491</v>
      </c>
      <c r="V266" s="6">
        <f t="shared" si="19"/>
        <v>75.830136986301369</v>
      </c>
      <c r="W266">
        <v>35500</v>
      </c>
      <c r="X266" t="s">
        <v>2492</v>
      </c>
      <c r="Y266">
        <v>1</v>
      </c>
    </row>
    <row r="267" spans="1:26" hidden="1" x14ac:dyDescent="0.3">
      <c r="A267" t="s">
        <v>2493</v>
      </c>
      <c r="B267" s="6">
        <f t="shared" si="21"/>
        <v>842</v>
      </c>
      <c r="C267" s="7" t="s">
        <v>2494</v>
      </c>
      <c r="D267" s="2" t="s">
        <v>2495</v>
      </c>
      <c r="F267" s="4" t="s">
        <v>2496</v>
      </c>
      <c r="I267" s="3">
        <v>35000</v>
      </c>
      <c r="J267" t="s">
        <v>26</v>
      </c>
      <c r="K267" t="s">
        <v>2497</v>
      </c>
      <c r="L267" t="s">
        <v>2498</v>
      </c>
      <c r="M267" t="s">
        <v>2499</v>
      </c>
      <c r="N267" s="5">
        <v>17924</v>
      </c>
      <c r="O267" t="s">
        <v>2500</v>
      </c>
      <c r="Q267" t="s">
        <v>39</v>
      </c>
      <c r="R267">
        <v>3</v>
      </c>
      <c r="S267" s="2" t="s">
        <v>32</v>
      </c>
      <c r="U267" s="4" t="s">
        <v>2501</v>
      </c>
      <c r="V267" s="6">
        <f t="shared" si="19"/>
        <v>74.841095890410955</v>
      </c>
      <c r="W267">
        <v>35500</v>
      </c>
      <c r="X267" t="s">
        <v>2502</v>
      </c>
      <c r="Y267">
        <v>1</v>
      </c>
    </row>
    <row r="268" spans="1:26" s="16" customFormat="1" hidden="1" x14ac:dyDescent="0.3">
      <c r="A268" t="s">
        <v>2503</v>
      </c>
      <c r="B268" s="6">
        <f t="shared" si="21"/>
        <v>1066</v>
      </c>
      <c r="C268" s="7" t="s">
        <v>2504</v>
      </c>
      <c r="D268" s="2" t="s">
        <v>2505</v>
      </c>
      <c r="E268" t="s">
        <v>2504</v>
      </c>
      <c r="F268" s="4" t="s">
        <v>2506</v>
      </c>
      <c r="G268"/>
      <c r="H268"/>
      <c r="I268" s="3">
        <v>35520</v>
      </c>
      <c r="J268" t="s">
        <v>60</v>
      </c>
      <c r="K268"/>
      <c r="L268" t="s">
        <v>2507</v>
      </c>
      <c r="M268" s="53" t="s">
        <v>2508</v>
      </c>
      <c r="N268" s="5">
        <v>18303</v>
      </c>
      <c r="O268" t="s">
        <v>2509</v>
      </c>
      <c r="P268"/>
      <c r="Q268" t="s">
        <v>39</v>
      </c>
      <c r="R268">
        <v>3</v>
      </c>
      <c r="S268" s="2" t="s">
        <v>32</v>
      </c>
      <c r="T268"/>
      <c r="U268" s="4" t="s">
        <v>2510</v>
      </c>
      <c r="V268" s="6">
        <f t="shared" si="19"/>
        <v>73.802739726027397</v>
      </c>
      <c r="W268">
        <v>35500</v>
      </c>
      <c r="X268" t="s">
        <v>2511</v>
      </c>
      <c r="Y268">
        <v>1</v>
      </c>
      <c r="Z268"/>
    </row>
    <row r="269" spans="1:26" hidden="1" x14ac:dyDescent="0.3">
      <c r="A269" t="s">
        <v>2512</v>
      </c>
      <c r="B269" s="6">
        <f t="shared" si="21"/>
        <v>1007</v>
      </c>
      <c r="C269" s="1" t="s">
        <v>2513</v>
      </c>
      <c r="D269" s="2" t="s">
        <v>2514</v>
      </c>
      <c r="F269" s="4" t="s">
        <v>2515</v>
      </c>
      <c r="I269" s="3">
        <v>35400</v>
      </c>
      <c r="J269" t="s">
        <v>92</v>
      </c>
      <c r="N269" s="5">
        <v>12073</v>
      </c>
      <c r="Q269" t="s">
        <v>39</v>
      </c>
      <c r="R269">
        <v>4</v>
      </c>
      <c r="S269" s="2" t="s">
        <v>85</v>
      </c>
      <c r="U269" t="s">
        <v>155</v>
      </c>
      <c r="V269" s="6">
        <f t="shared" si="19"/>
        <v>90.871232876712327</v>
      </c>
      <c r="W269">
        <v>35500</v>
      </c>
      <c r="X269" t="s">
        <v>2516</v>
      </c>
      <c r="Y269">
        <v>1</v>
      </c>
    </row>
    <row r="270" spans="1:26" s="16" customFormat="1" hidden="1" x14ac:dyDescent="0.3">
      <c r="B270" s="6">
        <v>974</v>
      </c>
      <c r="C270" s="1" t="s">
        <v>2517</v>
      </c>
      <c r="D270" s="2" t="s">
        <v>2518</v>
      </c>
      <c r="E270"/>
      <c r="F270" s="4" t="s">
        <v>2519</v>
      </c>
      <c r="G270"/>
      <c r="H270"/>
      <c r="I270" s="3">
        <v>35170</v>
      </c>
      <c r="J270" t="s">
        <v>496</v>
      </c>
      <c r="K270" t="s">
        <v>2520</v>
      </c>
      <c r="L270" t="s">
        <v>2521</v>
      </c>
      <c r="M270" t="s">
        <v>2522</v>
      </c>
      <c r="N270" s="5">
        <v>16993</v>
      </c>
      <c r="O270" t="s">
        <v>2523</v>
      </c>
      <c r="P270"/>
      <c r="Q270" t="s">
        <v>39</v>
      </c>
      <c r="R270">
        <v>3</v>
      </c>
      <c r="S270" s="2" t="s">
        <v>32</v>
      </c>
      <c r="T270"/>
      <c r="U270" t="s">
        <v>2524</v>
      </c>
      <c r="V270" s="6">
        <f t="shared" si="19"/>
        <v>77.391780821917806</v>
      </c>
      <c r="W270">
        <v>35500</v>
      </c>
      <c r="X270" t="s">
        <v>2525</v>
      </c>
      <c r="Y270">
        <v>1</v>
      </c>
      <c r="Z270"/>
    </row>
    <row r="271" spans="1:26" s="16" customFormat="1" hidden="1" x14ac:dyDescent="0.3">
      <c r="B271" s="6">
        <v>757</v>
      </c>
      <c r="C271" s="1" t="s">
        <v>2526</v>
      </c>
      <c r="D271" s="2" t="s">
        <v>2527</v>
      </c>
      <c r="E271"/>
      <c r="F271" s="4" t="s">
        <v>2528</v>
      </c>
      <c r="G271"/>
      <c r="H271"/>
      <c r="I271" s="3">
        <v>35470</v>
      </c>
      <c r="J271" t="s">
        <v>2529</v>
      </c>
      <c r="K271" t="s">
        <v>2530</v>
      </c>
      <c r="L271" t="s">
        <v>2531</v>
      </c>
      <c r="M271" s="29" t="s">
        <v>2532</v>
      </c>
      <c r="N271" s="5">
        <v>19721</v>
      </c>
      <c r="O271" t="s">
        <v>2533</v>
      </c>
      <c r="P271"/>
      <c r="Q271" t="s">
        <v>39</v>
      </c>
      <c r="R271">
        <v>2</v>
      </c>
      <c r="S271" s="2" t="s">
        <v>258</v>
      </c>
      <c r="T271"/>
      <c r="U271" s="4" t="s">
        <v>2534</v>
      </c>
      <c r="V271" s="6">
        <f t="shared" si="19"/>
        <v>69.917808219178085</v>
      </c>
      <c r="W271">
        <v>35500</v>
      </c>
      <c r="X271" t="s">
        <v>2535</v>
      </c>
      <c r="Y271">
        <v>1</v>
      </c>
      <c r="Z271"/>
    </row>
    <row r="272" spans="1:26" s="16" customFormat="1" hidden="1" x14ac:dyDescent="0.3">
      <c r="B272" s="6">
        <v>874</v>
      </c>
      <c r="C272" s="7" t="s">
        <v>2536</v>
      </c>
      <c r="D272" s="2" t="s">
        <v>2537</v>
      </c>
      <c r="E272"/>
      <c r="F272" s="4" t="s">
        <v>2538</v>
      </c>
      <c r="G272" t="s">
        <v>2539</v>
      </c>
      <c r="H272"/>
      <c r="I272" s="3">
        <v>92600</v>
      </c>
      <c r="J272" t="s">
        <v>2540</v>
      </c>
      <c r="K272" t="s">
        <v>2541</v>
      </c>
      <c r="L272" t="s">
        <v>2542</v>
      </c>
      <c r="M272" t="s">
        <v>2543</v>
      </c>
      <c r="N272" s="5">
        <v>14551</v>
      </c>
      <c r="O272" t="s">
        <v>2544</v>
      </c>
      <c r="P272"/>
      <c r="Q272" t="s">
        <v>39</v>
      </c>
      <c r="R272">
        <v>3</v>
      </c>
      <c r="S272" s="2" t="s">
        <v>32</v>
      </c>
      <c r="T272"/>
      <c r="U272" s="4" t="s">
        <v>2545</v>
      </c>
      <c r="V272" s="6">
        <f t="shared" si="19"/>
        <v>84.082191780821915</v>
      </c>
      <c r="W272">
        <v>35500</v>
      </c>
      <c r="X272" t="s">
        <v>2546</v>
      </c>
      <c r="Y272">
        <v>1</v>
      </c>
      <c r="Z272"/>
    </row>
    <row r="273" spans="2:26" s="16" customFormat="1" hidden="1" x14ac:dyDescent="0.3">
      <c r="B273" s="6">
        <v>811</v>
      </c>
      <c r="C273" s="7" t="s">
        <v>2547</v>
      </c>
      <c r="D273" s="2" t="s">
        <v>2548</v>
      </c>
      <c r="E273"/>
      <c r="F273" s="4" t="s">
        <v>2549</v>
      </c>
      <c r="G273"/>
      <c r="H273"/>
      <c r="I273" s="3">
        <v>35000</v>
      </c>
      <c r="J273" t="s">
        <v>26</v>
      </c>
      <c r="K273" t="s">
        <v>2550</v>
      </c>
      <c r="L273"/>
      <c r="M273"/>
      <c r="N273" s="5">
        <v>18962</v>
      </c>
      <c r="O273" t="s">
        <v>2551</v>
      </c>
      <c r="P273"/>
      <c r="Q273" t="s">
        <v>39</v>
      </c>
      <c r="R273">
        <v>3</v>
      </c>
      <c r="S273" s="2" t="s">
        <v>32</v>
      </c>
      <c r="T273"/>
      <c r="U273" s="4" t="s">
        <v>2552</v>
      </c>
      <c r="V273" s="6">
        <f t="shared" si="19"/>
        <v>71.9972602739726</v>
      </c>
      <c r="W273">
        <v>35320</v>
      </c>
      <c r="X273" t="s">
        <v>2553</v>
      </c>
      <c r="Y273">
        <v>2</v>
      </c>
      <c r="Z273"/>
    </row>
    <row r="274" spans="2:26" s="16" customFormat="1" hidden="1" x14ac:dyDescent="0.3">
      <c r="B274" s="6">
        <v>1065</v>
      </c>
      <c r="C274" s="7" t="s">
        <v>2547</v>
      </c>
      <c r="D274" s="2" t="s">
        <v>2554</v>
      </c>
      <c r="E274"/>
      <c r="F274" s="4" t="s">
        <v>2555</v>
      </c>
      <c r="G274"/>
      <c r="H274"/>
      <c r="I274" s="3">
        <v>35310</v>
      </c>
      <c r="J274" t="s">
        <v>396</v>
      </c>
      <c r="K274"/>
      <c r="L274" t="s">
        <v>2556</v>
      </c>
      <c r="M274" s="12" t="s">
        <v>2557</v>
      </c>
      <c r="N274" s="5">
        <v>22943</v>
      </c>
      <c r="O274" t="s">
        <v>2558</v>
      </c>
      <c r="P274" t="s">
        <v>2559</v>
      </c>
      <c r="Q274" t="s">
        <v>114</v>
      </c>
      <c r="R274">
        <v>3</v>
      </c>
      <c r="S274" s="2" t="s">
        <v>32</v>
      </c>
      <c r="T274"/>
      <c r="U274" s="4" t="s">
        <v>2560</v>
      </c>
      <c r="V274" s="6">
        <f t="shared" si="19"/>
        <v>61.090410958904108</v>
      </c>
      <c r="W274">
        <v>35510</v>
      </c>
      <c r="X274" t="s">
        <v>2561</v>
      </c>
      <c r="Y274">
        <v>3</v>
      </c>
      <c r="Z274"/>
    </row>
    <row r="275" spans="2:26" s="16" customFormat="1" hidden="1" x14ac:dyDescent="0.3">
      <c r="B275" s="6">
        <v>1090</v>
      </c>
      <c r="C275" s="1" t="s">
        <v>2562</v>
      </c>
      <c r="D275" s="2" t="s">
        <v>2563</v>
      </c>
      <c r="E275"/>
      <c r="F275" t="s">
        <v>2564</v>
      </c>
      <c r="G275"/>
      <c r="H275"/>
      <c r="I275" s="3">
        <v>35000</v>
      </c>
      <c r="J275" t="s">
        <v>26</v>
      </c>
      <c r="K275"/>
      <c r="L275" t="s">
        <v>2565</v>
      </c>
      <c r="M275" s="29" t="s">
        <v>2566</v>
      </c>
      <c r="N275" s="5">
        <v>12472</v>
      </c>
      <c r="O275" t="s">
        <v>2567</v>
      </c>
      <c r="P275"/>
      <c r="Q275" t="s">
        <v>31</v>
      </c>
      <c r="R275">
        <v>3</v>
      </c>
      <c r="S275" s="2" t="s">
        <v>32</v>
      </c>
      <c r="T275"/>
      <c r="U275"/>
      <c r="V275" s="6">
        <f t="shared" ref="V275:V310" si="22">( $Z$1-N275)/365</f>
        <v>89.778082191780825</v>
      </c>
      <c r="W275">
        <v>35520</v>
      </c>
      <c r="X275" t="s">
        <v>60</v>
      </c>
      <c r="Y275">
        <v>3</v>
      </c>
      <c r="Z275"/>
    </row>
    <row r="276" spans="2:26" hidden="1" x14ac:dyDescent="0.3">
      <c r="B276" s="6">
        <v>763</v>
      </c>
      <c r="C276" s="7" t="s">
        <v>2568</v>
      </c>
      <c r="D276" s="2" t="s">
        <v>2569</v>
      </c>
      <c r="F276" s="4" t="s">
        <v>2570</v>
      </c>
      <c r="I276" s="3">
        <v>35000</v>
      </c>
      <c r="J276" t="s">
        <v>26</v>
      </c>
      <c r="K276" t="s">
        <v>2571</v>
      </c>
      <c r="L276" t="s">
        <v>2572</v>
      </c>
      <c r="M276" t="s">
        <v>2573</v>
      </c>
      <c r="N276" s="5">
        <v>17072</v>
      </c>
      <c r="O276" t="s">
        <v>2574</v>
      </c>
      <c r="Q276" t="s">
        <v>174</v>
      </c>
      <c r="R276">
        <v>3</v>
      </c>
      <c r="S276" s="2" t="s">
        <v>32</v>
      </c>
      <c r="U276" s="4" t="s">
        <v>2575</v>
      </c>
      <c r="V276" s="6">
        <f t="shared" si="22"/>
        <v>77.175342465753431</v>
      </c>
      <c r="W276">
        <v>35520</v>
      </c>
      <c r="X276" t="s">
        <v>1026</v>
      </c>
      <c r="Y276">
        <v>3</v>
      </c>
    </row>
    <row r="277" spans="2:26" hidden="1" x14ac:dyDescent="0.3">
      <c r="B277" s="6">
        <v>863</v>
      </c>
      <c r="C277" s="7" t="s">
        <v>2576</v>
      </c>
      <c r="D277" s="2" t="s">
        <v>2577</v>
      </c>
      <c r="E277" t="s">
        <v>2578</v>
      </c>
      <c r="F277" s="4" t="s">
        <v>2579</v>
      </c>
      <c r="I277" s="3">
        <v>35235</v>
      </c>
      <c r="J277" t="s">
        <v>1653</v>
      </c>
      <c r="K277" t="s">
        <v>2580</v>
      </c>
      <c r="L277" t="s">
        <v>2581</v>
      </c>
      <c r="M277" t="s">
        <v>2582</v>
      </c>
      <c r="N277" s="5">
        <v>16217</v>
      </c>
      <c r="O277" t="s">
        <v>2583</v>
      </c>
      <c r="Q277" t="s">
        <v>39</v>
      </c>
      <c r="R277">
        <v>3</v>
      </c>
      <c r="S277" s="2" t="s">
        <v>32</v>
      </c>
      <c r="U277" s="4" t="s">
        <v>2584</v>
      </c>
      <c r="V277" s="6">
        <f t="shared" si="22"/>
        <v>79.517808219178079</v>
      </c>
      <c r="W277">
        <v>35520</v>
      </c>
      <c r="X277" t="s">
        <v>2585</v>
      </c>
      <c r="Y277">
        <v>3</v>
      </c>
    </row>
    <row r="278" spans="2:26" hidden="1" x14ac:dyDescent="0.3">
      <c r="B278" s="6">
        <v>1031</v>
      </c>
      <c r="C278" s="1" t="s">
        <v>2586</v>
      </c>
      <c r="D278" s="2" t="s">
        <v>2587</v>
      </c>
      <c r="F278" s="4" t="s">
        <v>2588</v>
      </c>
      <c r="I278" s="3">
        <v>35700</v>
      </c>
      <c r="J278" t="s">
        <v>26</v>
      </c>
      <c r="L278" t="s">
        <v>2589</v>
      </c>
      <c r="M278" s="12" t="s">
        <v>2590</v>
      </c>
      <c r="N278" s="5">
        <v>19671</v>
      </c>
      <c r="O278" t="s">
        <v>2591</v>
      </c>
      <c r="P278" t="s">
        <v>2592</v>
      </c>
      <c r="Q278" t="s">
        <v>39</v>
      </c>
      <c r="R278">
        <v>3</v>
      </c>
      <c r="S278" s="2" t="s">
        <v>32</v>
      </c>
      <c r="U278" s="4" t="s">
        <v>2593</v>
      </c>
      <c r="V278" s="6">
        <f t="shared" si="22"/>
        <v>70.054794520547944</v>
      </c>
      <c r="W278">
        <v>35530</v>
      </c>
      <c r="X278" t="s">
        <v>2594</v>
      </c>
      <c r="Y278">
        <v>3</v>
      </c>
    </row>
    <row r="279" spans="2:26" x14ac:dyDescent="0.3">
      <c r="B279" s="6">
        <v>1107</v>
      </c>
      <c r="C279" s="1" t="s">
        <v>2595</v>
      </c>
      <c r="D279" s="30" t="s">
        <v>2596</v>
      </c>
      <c r="F279" s="30" t="s">
        <v>2597</v>
      </c>
      <c r="I279" s="3">
        <v>35800</v>
      </c>
      <c r="J279" t="s">
        <v>130</v>
      </c>
      <c r="L279" s="30" t="s">
        <v>2598</v>
      </c>
      <c r="M279" s="29" t="s">
        <v>2599</v>
      </c>
      <c r="Q279" t="s">
        <v>39</v>
      </c>
      <c r="R279">
        <v>4</v>
      </c>
      <c r="S279" s="2" t="s">
        <v>85</v>
      </c>
    </row>
    <row r="280" spans="2:26" x14ac:dyDescent="0.3">
      <c r="B280" s="6">
        <v>994</v>
      </c>
      <c r="C280" s="7" t="s">
        <v>2600</v>
      </c>
      <c r="D280" s="2" t="s">
        <v>2601</v>
      </c>
      <c r="F280" s="4" t="s">
        <v>2602</v>
      </c>
      <c r="I280" s="3">
        <v>35400</v>
      </c>
      <c r="J280" t="s">
        <v>92</v>
      </c>
      <c r="K280" t="s">
        <v>2603</v>
      </c>
      <c r="L280" t="s">
        <v>2604</v>
      </c>
      <c r="M280" t="s">
        <v>2605</v>
      </c>
      <c r="N280" s="5">
        <v>17932</v>
      </c>
      <c r="O280" t="s">
        <v>1637</v>
      </c>
      <c r="Q280" t="s">
        <v>39</v>
      </c>
      <c r="R280">
        <v>4</v>
      </c>
      <c r="S280" s="2" t="s">
        <v>85</v>
      </c>
      <c r="U280" s="4" t="s">
        <v>1638</v>
      </c>
      <c r="V280" s="6">
        <f>( $Z$1-N280)/365</f>
        <v>74.819178082191783</v>
      </c>
      <c r="W280">
        <v>35530</v>
      </c>
      <c r="X280" t="s">
        <v>2606</v>
      </c>
      <c r="Y280">
        <v>3</v>
      </c>
    </row>
    <row r="281" spans="2:26" hidden="1" x14ac:dyDescent="0.3">
      <c r="B281" s="6">
        <v>994</v>
      </c>
      <c r="C281" s="1" t="s">
        <v>2607</v>
      </c>
      <c r="D281" s="2" t="s">
        <v>2608</v>
      </c>
      <c r="F281" s="4" t="s">
        <v>2609</v>
      </c>
      <c r="I281" s="3">
        <v>35340</v>
      </c>
      <c r="J281" t="s">
        <v>297</v>
      </c>
      <c r="L281" t="s">
        <v>2610</v>
      </c>
      <c r="M281" t="s">
        <v>2611</v>
      </c>
      <c r="N281" s="5">
        <v>18960</v>
      </c>
      <c r="O281" t="s">
        <v>779</v>
      </c>
      <c r="Q281" t="s">
        <v>39</v>
      </c>
      <c r="R281">
        <v>3</v>
      </c>
      <c r="S281" s="2" t="s">
        <v>32</v>
      </c>
      <c r="U281" s="4" t="s">
        <v>2612</v>
      </c>
      <c r="V281" s="6">
        <f>( $Z$1-N281)/365</f>
        <v>72.0027397260274</v>
      </c>
      <c r="W281">
        <v>35530</v>
      </c>
      <c r="X281" t="s">
        <v>2613</v>
      </c>
      <c r="Y281">
        <v>3</v>
      </c>
    </row>
    <row r="282" spans="2:26" x14ac:dyDescent="0.3">
      <c r="B282" s="6">
        <v>842</v>
      </c>
      <c r="C282" s="1" t="s">
        <v>2614</v>
      </c>
      <c r="D282" s="2" t="s">
        <v>2615</v>
      </c>
      <c r="F282" s="4" t="s">
        <v>2616</v>
      </c>
      <c r="I282" s="3">
        <v>35350</v>
      </c>
      <c r="J282" t="s">
        <v>229</v>
      </c>
      <c r="K282" t="s">
        <v>2617</v>
      </c>
      <c r="M282" t="s">
        <v>2618</v>
      </c>
      <c r="N282" s="5">
        <v>16307</v>
      </c>
      <c r="O282" t="s">
        <v>213</v>
      </c>
      <c r="Q282" t="s">
        <v>39</v>
      </c>
      <c r="R282">
        <v>4</v>
      </c>
      <c r="S282" s="2" t="s">
        <v>85</v>
      </c>
      <c r="U282" t="s">
        <v>155</v>
      </c>
      <c r="V282" s="6">
        <f>( $Z$1-N282)/365</f>
        <v>79.271232876712332</v>
      </c>
      <c r="W282">
        <v>35540</v>
      </c>
      <c r="X282" t="s">
        <v>1719</v>
      </c>
      <c r="Y282">
        <v>4</v>
      </c>
    </row>
    <row r="283" spans="2:26" s="16" customFormat="1" x14ac:dyDescent="0.3">
      <c r="B283" s="6">
        <v>1066</v>
      </c>
      <c r="C283" s="1" t="s">
        <v>2619</v>
      </c>
      <c r="D283" s="2" t="s">
        <v>2620</v>
      </c>
      <c r="E283"/>
      <c r="F283" s="4" t="s">
        <v>2621</v>
      </c>
      <c r="G283"/>
      <c r="H283"/>
      <c r="I283" s="3">
        <v>35400</v>
      </c>
      <c r="J283" t="s">
        <v>92</v>
      </c>
      <c r="K283"/>
      <c r="L283" t="s">
        <v>2622</v>
      </c>
      <c r="M283" s="29" t="s">
        <v>2623</v>
      </c>
      <c r="N283" s="5">
        <v>19837</v>
      </c>
      <c r="O283" t="s">
        <v>2624</v>
      </c>
      <c r="P283"/>
      <c r="Q283" t="s">
        <v>174</v>
      </c>
      <c r="R283">
        <v>4</v>
      </c>
      <c r="S283" s="2" t="s">
        <v>85</v>
      </c>
      <c r="T283"/>
      <c r="U283" s="4" t="s">
        <v>2625</v>
      </c>
      <c r="V283" s="6">
        <f>( $Z$1-N283)/365</f>
        <v>69.599999999999994</v>
      </c>
      <c r="W283">
        <v>35540</v>
      </c>
      <c r="X283" t="s">
        <v>2626</v>
      </c>
      <c r="Y283">
        <v>4</v>
      </c>
    </row>
    <row r="284" spans="2:26" hidden="1" x14ac:dyDescent="0.3">
      <c r="B284" s="6">
        <v>1007</v>
      </c>
      <c r="C284" s="1" t="s">
        <v>2627</v>
      </c>
      <c r="D284" s="2" t="s">
        <v>2628</v>
      </c>
      <c r="F284" s="21" t="s">
        <v>2629</v>
      </c>
      <c r="I284" s="3">
        <v>35230</v>
      </c>
      <c r="J284" t="s">
        <v>2630</v>
      </c>
      <c r="M284" t="s">
        <v>2631</v>
      </c>
      <c r="N284" s="5">
        <v>24067</v>
      </c>
      <c r="O284" t="s">
        <v>2632</v>
      </c>
      <c r="Q284" t="s">
        <v>39</v>
      </c>
      <c r="R284">
        <v>3</v>
      </c>
      <c r="S284" s="2" t="s">
        <v>32</v>
      </c>
      <c r="U284" s="21" t="s">
        <v>2633</v>
      </c>
      <c r="V284" s="6">
        <f>( $Z$1-N284)/365</f>
        <v>58.010958904109586</v>
      </c>
      <c r="W284">
        <v>35560</v>
      </c>
      <c r="X284" t="s">
        <v>2634</v>
      </c>
      <c r="Y284">
        <v>1</v>
      </c>
    </row>
    <row r="285" spans="2:26" s="16" customFormat="1" hidden="1" x14ac:dyDescent="0.3">
      <c r="B285"/>
      <c r="C285" s="1"/>
      <c r="D285" s="2"/>
      <c r="E285"/>
      <c r="F285"/>
      <c r="G285"/>
      <c r="H285"/>
      <c r="I285" s="3"/>
      <c r="J285"/>
      <c r="K285"/>
      <c r="L285"/>
      <c r="M285"/>
      <c r="N285"/>
      <c r="O285"/>
      <c r="P285"/>
      <c r="Q285"/>
      <c r="R285"/>
      <c r="S285" s="2"/>
      <c r="T285"/>
      <c r="U285"/>
      <c r="V285"/>
      <c r="W285">
        <v>35150</v>
      </c>
      <c r="X285" t="s">
        <v>1939</v>
      </c>
      <c r="Y285">
        <v>3</v>
      </c>
      <c r="Z285"/>
    </row>
    <row r="286" spans="2:26" hidden="1" x14ac:dyDescent="0.3"/>
    <row r="287" spans="2:26" ht="15.6" hidden="1" x14ac:dyDescent="0.3">
      <c r="R287" s="54" t="s">
        <v>32</v>
      </c>
      <c r="S287" s="54">
        <f>COUNTIF(R3:R290,"3")</f>
        <v>164</v>
      </c>
    </row>
    <row r="288" spans="2:26" ht="15.6" hidden="1" x14ac:dyDescent="0.3">
      <c r="O288" s="54" t="s">
        <v>39</v>
      </c>
      <c r="P288" s="55">
        <f>COUNTIF(Q3:Q287,"cHEVALIER")</f>
        <v>228</v>
      </c>
      <c r="Q288" s="54"/>
      <c r="R288" s="54" t="s">
        <v>2635</v>
      </c>
      <c r="S288" s="54">
        <f>COUNTIF(R3:R284,"1")</f>
        <v>18</v>
      </c>
    </row>
    <row r="289" spans="2:26" ht="15.6" hidden="1" x14ac:dyDescent="0.3">
      <c r="O289" s="54" t="s">
        <v>174</v>
      </c>
      <c r="P289" s="55">
        <f>COUNTIF(Q4:Q288,"officier")</f>
        <v>41</v>
      </c>
      <c r="Q289" s="54"/>
      <c r="R289" s="54" t="s">
        <v>85</v>
      </c>
      <c r="S289" s="54">
        <f>COUNTIF(R3:R288,"4")</f>
        <v>89</v>
      </c>
    </row>
    <row r="290" spans="2:26" ht="15.6" hidden="1" x14ac:dyDescent="0.3">
      <c r="O290" s="54" t="s">
        <v>31</v>
      </c>
      <c r="P290" s="55">
        <f>COUNTIF(Q3:Q277,"symphatisant")</f>
        <v>4</v>
      </c>
      <c r="Q290" s="54"/>
      <c r="R290" s="54" t="s">
        <v>2636</v>
      </c>
      <c r="S290" s="54">
        <f>COUNTIF(R3:R286,"2")</f>
        <v>9</v>
      </c>
      <c r="W290">
        <v>35560</v>
      </c>
      <c r="X290" t="s">
        <v>2637</v>
      </c>
      <c r="Y290">
        <v>1</v>
      </c>
    </row>
    <row r="291" spans="2:26" ht="15.6" hidden="1" x14ac:dyDescent="0.3">
      <c r="N291" t="s">
        <v>213</v>
      </c>
      <c r="O291" s="54" t="s">
        <v>114</v>
      </c>
      <c r="P291" s="55">
        <f>COUNTIF(Q4:Q277,"commandeur")</f>
        <v>7</v>
      </c>
      <c r="Q291" s="54"/>
      <c r="W291">
        <v>35580</v>
      </c>
      <c r="X291" t="s">
        <v>2638</v>
      </c>
      <c r="Y291">
        <v>2</v>
      </c>
    </row>
    <row r="292" spans="2:26" ht="15.6" hidden="1" x14ac:dyDescent="0.3">
      <c r="O292" s="54"/>
      <c r="P292" s="55">
        <f>SUM(P283:P291)</f>
        <v>280</v>
      </c>
      <c r="Q292" s="54"/>
      <c r="R292" s="54"/>
      <c r="S292" s="54">
        <f>SUM(S283:S290)</f>
        <v>280</v>
      </c>
      <c r="W292">
        <v>35590</v>
      </c>
      <c r="X292" t="s">
        <v>2639</v>
      </c>
      <c r="Y292">
        <v>3</v>
      </c>
    </row>
    <row r="293" spans="2:26" hidden="1" x14ac:dyDescent="0.3">
      <c r="O293" s="16"/>
      <c r="P293" s="16"/>
      <c r="Q293" s="16"/>
      <c r="R293" s="16"/>
      <c r="S293" s="16"/>
      <c r="W293">
        <v>35590</v>
      </c>
      <c r="X293" t="s">
        <v>201</v>
      </c>
      <c r="Y293">
        <v>3</v>
      </c>
    </row>
    <row r="294" spans="2:26" hidden="1" x14ac:dyDescent="0.3">
      <c r="S294"/>
      <c r="W294">
        <v>35580</v>
      </c>
      <c r="X294" t="s">
        <v>2640</v>
      </c>
      <c r="Y294">
        <v>2</v>
      </c>
    </row>
    <row r="295" spans="2:26" hidden="1" x14ac:dyDescent="0.3">
      <c r="W295">
        <v>35580</v>
      </c>
      <c r="X295" t="s">
        <v>2641</v>
      </c>
      <c r="Y295">
        <v>2</v>
      </c>
    </row>
    <row r="296" spans="2:26" hidden="1" x14ac:dyDescent="0.3">
      <c r="W296">
        <v>35580</v>
      </c>
      <c r="X296" t="s">
        <v>2642</v>
      </c>
      <c r="Y296">
        <v>2</v>
      </c>
    </row>
    <row r="297" spans="2:26" hidden="1" x14ac:dyDescent="0.3">
      <c r="D297"/>
      <c r="S297"/>
    </row>
    <row r="298" spans="2:26" hidden="1" x14ac:dyDescent="0.3">
      <c r="B298" s="6"/>
      <c r="F298" s="4"/>
      <c r="M298" s="20"/>
      <c r="N298" s="5"/>
      <c r="O298" s="56"/>
      <c r="P298" s="56"/>
      <c r="Q298" s="56"/>
      <c r="R298" s="56"/>
      <c r="S298" s="57"/>
      <c r="V298" s="6"/>
      <c r="W298" s="16"/>
      <c r="X298" s="16"/>
      <c r="Y298" s="16"/>
      <c r="Z298" s="16"/>
    </row>
    <row r="299" spans="2:26" hidden="1" x14ac:dyDescent="0.3">
      <c r="D299"/>
      <c r="S299"/>
      <c r="V299" s="6" t="s">
        <v>213</v>
      </c>
      <c r="W299">
        <v>35500</v>
      </c>
      <c r="X299" t="s">
        <v>2643</v>
      </c>
      <c r="Y299">
        <v>1</v>
      </c>
    </row>
    <row r="300" spans="2:26" hidden="1" x14ac:dyDescent="0.3">
      <c r="W300">
        <v>35560</v>
      </c>
      <c r="X300" t="s">
        <v>2644</v>
      </c>
      <c r="Y300">
        <v>1</v>
      </c>
    </row>
    <row r="301" spans="2:26" hidden="1" x14ac:dyDescent="0.3">
      <c r="W301">
        <v>35560</v>
      </c>
      <c r="X301" t="s">
        <v>2645</v>
      </c>
      <c r="Y301">
        <v>1</v>
      </c>
    </row>
    <row r="302" spans="2:26" hidden="1" x14ac:dyDescent="0.3">
      <c r="W302">
        <v>35590</v>
      </c>
      <c r="X302" t="s">
        <v>2646</v>
      </c>
      <c r="Y302">
        <v>3</v>
      </c>
    </row>
    <row r="303" spans="2:26" hidden="1" x14ac:dyDescent="0.3">
      <c r="W303">
        <v>35590</v>
      </c>
      <c r="X303" t="s">
        <v>2647</v>
      </c>
      <c r="Y303">
        <v>3</v>
      </c>
    </row>
    <row r="304" spans="2:26" hidden="1" x14ac:dyDescent="0.3">
      <c r="W304">
        <v>35600</v>
      </c>
      <c r="X304" t="s">
        <v>2648</v>
      </c>
      <c r="Y304">
        <v>2</v>
      </c>
    </row>
    <row r="305" spans="23:25" hidden="1" x14ac:dyDescent="0.3">
      <c r="W305">
        <v>35600</v>
      </c>
      <c r="X305" t="s">
        <v>587</v>
      </c>
      <c r="Y305">
        <v>2</v>
      </c>
    </row>
    <row r="306" spans="23:25" hidden="1" x14ac:dyDescent="0.3">
      <c r="W306">
        <v>35600</v>
      </c>
      <c r="X306" t="s">
        <v>2649</v>
      </c>
      <c r="Y306">
        <v>2</v>
      </c>
    </row>
    <row r="307" spans="23:25" hidden="1" x14ac:dyDescent="0.3">
      <c r="W307">
        <v>35390</v>
      </c>
      <c r="X307" t="s">
        <v>2650</v>
      </c>
      <c r="Y307">
        <v>2</v>
      </c>
    </row>
    <row r="308" spans="23:25" hidden="1" x14ac:dyDescent="0.3">
      <c r="W308">
        <v>35610</v>
      </c>
      <c r="X308" t="s">
        <v>2651</v>
      </c>
      <c r="Y308">
        <v>4</v>
      </c>
    </row>
    <row r="309" spans="23:25" hidden="1" x14ac:dyDescent="0.3">
      <c r="W309">
        <v>35610</v>
      </c>
      <c r="X309" t="s">
        <v>2652</v>
      </c>
      <c r="Y309">
        <v>4</v>
      </c>
    </row>
    <row r="310" spans="23:25" hidden="1" x14ac:dyDescent="0.3">
      <c r="W310">
        <v>35610</v>
      </c>
      <c r="X310" t="s">
        <v>2653</v>
      </c>
      <c r="Y310">
        <v>4</v>
      </c>
    </row>
    <row r="311" spans="23:25" hidden="1" x14ac:dyDescent="0.3">
      <c r="W311">
        <v>35610</v>
      </c>
      <c r="X311" t="s">
        <v>2654</v>
      </c>
      <c r="Y311">
        <v>4</v>
      </c>
    </row>
    <row r="312" spans="23:25" hidden="1" x14ac:dyDescent="0.3">
      <c r="W312">
        <v>35610</v>
      </c>
      <c r="X312" t="s">
        <v>2655</v>
      </c>
      <c r="Y312">
        <v>4</v>
      </c>
    </row>
    <row r="313" spans="23:25" hidden="1" x14ac:dyDescent="0.3">
      <c r="W313">
        <v>35610</v>
      </c>
      <c r="X313" t="s">
        <v>2656</v>
      </c>
      <c r="Y313">
        <v>4</v>
      </c>
    </row>
    <row r="314" spans="23:25" hidden="1" x14ac:dyDescent="0.3">
      <c r="W314">
        <v>35610</v>
      </c>
      <c r="X314" t="s">
        <v>2657</v>
      </c>
      <c r="Y314">
        <v>4</v>
      </c>
    </row>
    <row r="315" spans="23:25" hidden="1" x14ac:dyDescent="0.3">
      <c r="W315">
        <v>35620</v>
      </c>
      <c r="X315" t="s">
        <v>2658</v>
      </c>
      <c r="Y315">
        <v>2</v>
      </c>
    </row>
    <row r="316" spans="23:25" hidden="1" x14ac:dyDescent="0.3">
      <c r="W316">
        <v>35620</v>
      </c>
      <c r="X316" t="s">
        <v>2659</v>
      </c>
      <c r="Y316">
        <v>2</v>
      </c>
    </row>
    <row r="317" spans="23:25" hidden="1" x14ac:dyDescent="0.3">
      <c r="W317">
        <v>35630</v>
      </c>
      <c r="X317" t="s">
        <v>2660</v>
      </c>
      <c r="Y317">
        <v>3</v>
      </c>
    </row>
    <row r="318" spans="23:25" hidden="1" x14ac:dyDescent="0.3">
      <c r="W318">
        <v>35630</v>
      </c>
      <c r="X318" t="s">
        <v>2661</v>
      </c>
      <c r="Y318">
        <v>3</v>
      </c>
    </row>
    <row r="319" spans="23:25" hidden="1" x14ac:dyDescent="0.3">
      <c r="W319">
        <v>35630</v>
      </c>
      <c r="X319" t="s">
        <v>2662</v>
      </c>
      <c r="Y319">
        <v>3</v>
      </c>
    </row>
    <row r="320" spans="23:25" hidden="1" x14ac:dyDescent="0.3">
      <c r="W320">
        <v>35630</v>
      </c>
      <c r="X320" t="s">
        <v>2663</v>
      </c>
      <c r="Y320">
        <v>3</v>
      </c>
    </row>
    <row r="321" spans="23:25" hidden="1" x14ac:dyDescent="0.3">
      <c r="W321">
        <v>35630</v>
      </c>
      <c r="X321" t="s">
        <v>2664</v>
      </c>
      <c r="Y321">
        <v>3</v>
      </c>
    </row>
    <row r="322" spans="23:25" hidden="1" x14ac:dyDescent="0.3">
      <c r="W322">
        <v>35630</v>
      </c>
      <c r="X322" t="s">
        <v>2665</v>
      </c>
      <c r="Y322">
        <v>3</v>
      </c>
    </row>
    <row r="323" spans="23:25" hidden="1" x14ac:dyDescent="0.3">
      <c r="W323">
        <v>35630</v>
      </c>
      <c r="X323" t="s">
        <v>2666</v>
      </c>
      <c r="Y323">
        <v>3</v>
      </c>
    </row>
    <row r="324" spans="23:25" hidden="1" x14ac:dyDescent="0.3">
      <c r="W324">
        <v>35630</v>
      </c>
      <c r="X324" t="s">
        <v>2667</v>
      </c>
      <c r="Y324">
        <v>3</v>
      </c>
    </row>
    <row r="325" spans="23:25" hidden="1" x14ac:dyDescent="0.3">
      <c r="W325">
        <v>35640</v>
      </c>
      <c r="X325" t="s">
        <v>2668</v>
      </c>
      <c r="Y325">
        <v>1</v>
      </c>
    </row>
    <row r="326" spans="23:25" hidden="1" x14ac:dyDescent="0.3">
      <c r="W326">
        <v>35640</v>
      </c>
      <c r="X326" t="s">
        <v>2669</v>
      </c>
      <c r="Y326">
        <v>1</v>
      </c>
    </row>
    <row r="327" spans="23:25" hidden="1" x14ac:dyDescent="0.3">
      <c r="W327">
        <v>35640</v>
      </c>
      <c r="X327" t="s">
        <v>2670</v>
      </c>
      <c r="Y327">
        <v>1</v>
      </c>
    </row>
    <row r="328" spans="23:25" hidden="1" x14ac:dyDescent="0.3">
      <c r="W328">
        <v>35640</v>
      </c>
      <c r="X328" t="s">
        <v>2671</v>
      </c>
      <c r="Y328">
        <v>1</v>
      </c>
    </row>
    <row r="329" spans="23:25" hidden="1" x14ac:dyDescent="0.3">
      <c r="W329">
        <v>35650</v>
      </c>
      <c r="X329" t="s">
        <v>1543</v>
      </c>
      <c r="Y329">
        <v>3</v>
      </c>
    </row>
    <row r="330" spans="23:25" hidden="1" x14ac:dyDescent="0.3">
      <c r="W330">
        <v>35660</v>
      </c>
      <c r="X330" t="s">
        <v>2179</v>
      </c>
      <c r="Y330">
        <v>2</v>
      </c>
    </row>
    <row r="331" spans="23:25" hidden="1" x14ac:dyDescent="0.3">
      <c r="W331">
        <v>35660</v>
      </c>
      <c r="X331" t="s">
        <v>2672</v>
      </c>
      <c r="Y331">
        <v>2</v>
      </c>
    </row>
    <row r="332" spans="23:25" hidden="1" x14ac:dyDescent="0.3">
      <c r="W332">
        <v>35660</v>
      </c>
      <c r="X332" t="s">
        <v>2673</v>
      </c>
      <c r="Y332">
        <v>2</v>
      </c>
    </row>
    <row r="333" spans="23:25" hidden="1" x14ac:dyDescent="0.3">
      <c r="W333">
        <v>35680</v>
      </c>
      <c r="X333" t="s">
        <v>2674</v>
      </c>
      <c r="Y333">
        <v>1</v>
      </c>
    </row>
    <row r="334" spans="23:25" hidden="1" x14ac:dyDescent="0.3">
      <c r="W334">
        <v>35680</v>
      </c>
      <c r="X334" t="s">
        <v>2675</v>
      </c>
      <c r="Y334">
        <v>1</v>
      </c>
    </row>
    <row r="335" spans="23:25" hidden="1" x14ac:dyDescent="0.3">
      <c r="W335">
        <v>35680</v>
      </c>
      <c r="X335" t="s">
        <v>2676</v>
      </c>
      <c r="Y335">
        <v>1</v>
      </c>
    </row>
    <row r="336" spans="23:25" hidden="1" x14ac:dyDescent="0.3">
      <c r="W336">
        <v>35680</v>
      </c>
      <c r="X336" t="s">
        <v>2677</v>
      </c>
      <c r="Y336">
        <v>1</v>
      </c>
    </row>
    <row r="337" spans="23:25" hidden="1" x14ac:dyDescent="0.3">
      <c r="W337">
        <v>35680</v>
      </c>
      <c r="X337" t="s">
        <v>2678</v>
      </c>
      <c r="Y337">
        <v>3</v>
      </c>
    </row>
    <row r="338" spans="23:25" hidden="1" x14ac:dyDescent="0.3">
      <c r="W338">
        <v>35680</v>
      </c>
      <c r="X338" t="s">
        <v>2679</v>
      </c>
      <c r="Y338">
        <v>1</v>
      </c>
    </row>
    <row r="339" spans="23:25" hidden="1" x14ac:dyDescent="0.3">
      <c r="W339">
        <v>35690</v>
      </c>
      <c r="X339" t="s">
        <v>2680</v>
      </c>
      <c r="Y339">
        <v>3</v>
      </c>
    </row>
    <row r="340" spans="23:25" hidden="1" x14ac:dyDescent="0.3">
      <c r="W340">
        <v>35700</v>
      </c>
      <c r="X340" t="s">
        <v>26</v>
      </c>
      <c r="Y340">
        <v>3</v>
      </c>
    </row>
    <row r="341" spans="23:25" hidden="1" x14ac:dyDescent="0.3">
      <c r="W341">
        <v>35720</v>
      </c>
      <c r="X341" t="s">
        <v>2681</v>
      </c>
      <c r="Y341">
        <v>4</v>
      </c>
    </row>
    <row r="342" spans="23:25" hidden="1" x14ac:dyDescent="0.3">
      <c r="W342">
        <v>35720</v>
      </c>
      <c r="X342" t="s">
        <v>2682</v>
      </c>
      <c r="Y342">
        <v>4</v>
      </c>
    </row>
    <row r="343" spans="23:25" hidden="1" x14ac:dyDescent="0.3">
      <c r="W343">
        <v>35720</v>
      </c>
      <c r="X343" t="s">
        <v>2683</v>
      </c>
      <c r="Y343">
        <v>4</v>
      </c>
    </row>
    <row r="344" spans="23:25" hidden="1" x14ac:dyDescent="0.3">
      <c r="W344">
        <v>35720</v>
      </c>
      <c r="X344" t="s">
        <v>2684</v>
      </c>
      <c r="Y344">
        <v>4</v>
      </c>
    </row>
    <row r="345" spans="23:25" hidden="1" x14ac:dyDescent="0.3">
      <c r="W345">
        <v>35720</v>
      </c>
      <c r="X345" t="s">
        <v>2685</v>
      </c>
      <c r="Y345">
        <v>4</v>
      </c>
    </row>
    <row r="346" spans="23:25" hidden="1" x14ac:dyDescent="0.3">
      <c r="W346">
        <v>35730</v>
      </c>
      <c r="X346" t="s">
        <v>509</v>
      </c>
      <c r="Y346">
        <v>4</v>
      </c>
    </row>
    <row r="347" spans="23:25" hidden="1" x14ac:dyDescent="0.3">
      <c r="W347">
        <v>35740</v>
      </c>
      <c r="X347" t="s">
        <v>703</v>
      </c>
      <c r="Y347">
        <v>3</v>
      </c>
    </row>
    <row r="348" spans="23:25" hidden="1" x14ac:dyDescent="0.3">
      <c r="W348">
        <v>35750</v>
      </c>
      <c r="X348" t="s">
        <v>153</v>
      </c>
      <c r="Y348">
        <v>3</v>
      </c>
    </row>
    <row r="349" spans="23:25" hidden="1" x14ac:dyDescent="0.3">
      <c r="W349">
        <v>35750</v>
      </c>
      <c r="X349" t="s">
        <v>2686</v>
      </c>
      <c r="Y349">
        <v>3</v>
      </c>
    </row>
    <row r="350" spans="23:25" hidden="1" x14ac:dyDescent="0.3">
      <c r="W350">
        <v>35750</v>
      </c>
      <c r="X350" t="s">
        <v>2687</v>
      </c>
      <c r="Y350">
        <v>3</v>
      </c>
    </row>
    <row r="351" spans="23:25" hidden="1" x14ac:dyDescent="0.3">
      <c r="W351">
        <v>35750</v>
      </c>
      <c r="X351" t="s">
        <v>2688</v>
      </c>
      <c r="Y351">
        <v>3</v>
      </c>
    </row>
    <row r="352" spans="23:25" hidden="1" x14ac:dyDescent="0.3">
      <c r="W352">
        <v>35750</v>
      </c>
      <c r="X352" t="s">
        <v>2689</v>
      </c>
      <c r="Y352">
        <v>3</v>
      </c>
    </row>
    <row r="353" spans="1:27" hidden="1" x14ac:dyDescent="0.3">
      <c r="W353">
        <v>35760</v>
      </c>
      <c r="X353" t="s">
        <v>2690</v>
      </c>
      <c r="Y353">
        <v>3</v>
      </c>
    </row>
    <row r="354" spans="1:27" hidden="1" x14ac:dyDescent="0.3">
      <c r="W354">
        <v>35760</v>
      </c>
      <c r="X354" t="s">
        <v>2691</v>
      </c>
      <c r="Y354">
        <v>3</v>
      </c>
    </row>
    <row r="355" spans="1:27" hidden="1" x14ac:dyDescent="0.3">
      <c r="W355">
        <v>35770</v>
      </c>
      <c r="X355" t="s">
        <v>2692</v>
      </c>
      <c r="Y355">
        <v>3</v>
      </c>
    </row>
    <row r="356" spans="1:27" hidden="1" x14ac:dyDescent="0.3">
      <c r="W356">
        <v>35780</v>
      </c>
      <c r="X356" t="s">
        <v>2693</v>
      </c>
      <c r="Y356">
        <v>4</v>
      </c>
    </row>
    <row r="357" spans="1:27" hidden="1" x14ac:dyDescent="0.3">
      <c r="W357">
        <v>35800</v>
      </c>
      <c r="X357" t="s">
        <v>130</v>
      </c>
      <c r="Y357">
        <v>4</v>
      </c>
    </row>
    <row r="358" spans="1:27" hidden="1" x14ac:dyDescent="0.3">
      <c r="W358">
        <v>35800</v>
      </c>
      <c r="X358" t="s">
        <v>2694</v>
      </c>
      <c r="Y358">
        <v>4</v>
      </c>
    </row>
    <row r="359" spans="1:27" hidden="1" x14ac:dyDescent="0.3">
      <c r="W359">
        <v>35800</v>
      </c>
      <c r="X359" t="s">
        <v>2695</v>
      </c>
      <c r="Y359">
        <v>4</v>
      </c>
    </row>
    <row r="360" spans="1:27" hidden="1" x14ac:dyDescent="0.3">
      <c r="W360">
        <v>35830</v>
      </c>
      <c r="X360" t="s">
        <v>753</v>
      </c>
      <c r="Y360">
        <v>3</v>
      </c>
    </row>
    <row r="361" spans="1:27" hidden="1" x14ac:dyDescent="0.3">
      <c r="W361">
        <v>35850</v>
      </c>
      <c r="X361" t="s">
        <v>255</v>
      </c>
      <c r="Y361">
        <v>3</v>
      </c>
    </row>
    <row r="362" spans="1:27" hidden="1" x14ac:dyDescent="0.3">
      <c r="W362">
        <v>35850</v>
      </c>
      <c r="X362" t="s">
        <v>2696</v>
      </c>
      <c r="Y362">
        <v>3</v>
      </c>
    </row>
    <row r="363" spans="1:27" hidden="1" x14ac:dyDescent="0.3">
      <c r="W363">
        <v>35850</v>
      </c>
      <c r="X363" t="s">
        <v>327</v>
      </c>
      <c r="Y363">
        <v>3</v>
      </c>
    </row>
    <row r="364" spans="1:27" hidden="1" x14ac:dyDescent="0.3">
      <c r="W364">
        <v>35850</v>
      </c>
      <c r="X364" t="s">
        <v>2697</v>
      </c>
      <c r="Y364">
        <v>3</v>
      </c>
    </row>
    <row r="365" spans="1:27" hidden="1" x14ac:dyDescent="0.3">
      <c r="W365">
        <v>35850</v>
      </c>
      <c r="X365" t="s">
        <v>567</v>
      </c>
      <c r="Y365">
        <v>3</v>
      </c>
    </row>
    <row r="366" spans="1:27" hidden="1" x14ac:dyDescent="0.3">
      <c r="W366">
        <v>35870</v>
      </c>
      <c r="X366" t="s">
        <v>2698</v>
      </c>
      <c r="Y366">
        <v>4</v>
      </c>
    </row>
    <row r="367" spans="1:27" hidden="1" x14ac:dyDescent="0.3">
      <c r="W367">
        <v>35890</v>
      </c>
      <c r="X367" t="s">
        <v>2699</v>
      </c>
      <c r="Y367">
        <v>2</v>
      </c>
    </row>
    <row r="368" spans="1:27" hidden="1" x14ac:dyDescent="0.3">
      <c r="A368" t="s">
        <v>2700</v>
      </c>
      <c r="C368" s="8"/>
      <c r="W368">
        <v>35890</v>
      </c>
      <c r="X368" t="s">
        <v>2701</v>
      </c>
      <c r="Y368">
        <v>2</v>
      </c>
      <c r="AA368" t="s">
        <v>32</v>
      </c>
    </row>
    <row r="369" spans="1:26" hidden="1" x14ac:dyDescent="0.3">
      <c r="A369" t="s">
        <v>2702</v>
      </c>
      <c r="C369" s="8"/>
      <c r="W369">
        <v>35960</v>
      </c>
      <c r="X369" t="s">
        <v>2703</v>
      </c>
      <c r="Y369">
        <v>4</v>
      </c>
    </row>
    <row r="370" spans="1:26" s="12" customFormat="1" hidden="1" x14ac:dyDescent="0.3">
      <c r="B370"/>
      <c r="C370" s="1"/>
      <c r="D370" s="2"/>
      <c r="E370"/>
      <c r="F370"/>
      <c r="G370"/>
      <c r="H370"/>
      <c r="I370" s="3"/>
      <c r="J370"/>
      <c r="K370"/>
      <c r="L370"/>
      <c r="M370"/>
      <c r="N370"/>
      <c r="O370"/>
      <c r="P370"/>
      <c r="Q370"/>
      <c r="R370"/>
      <c r="S370" s="2"/>
      <c r="T370"/>
      <c r="U370"/>
      <c r="V370"/>
      <c r="W370"/>
      <c r="X370"/>
      <c r="Y370"/>
      <c r="Z370"/>
    </row>
    <row r="371" spans="1:26" s="12" customFormat="1" hidden="1" x14ac:dyDescent="0.3">
      <c r="B371"/>
      <c r="C371" s="1"/>
      <c r="D371" s="2"/>
      <c r="E371"/>
      <c r="F371"/>
      <c r="G371"/>
      <c r="H371"/>
      <c r="I371" s="3"/>
      <c r="J371"/>
      <c r="K371"/>
      <c r="L371"/>
      <c r="M371"/>
      <c r="N371"/>
      <c r="T371"/>
      <c r="U371"/>
      <c r="V371"/>
      <c r="W371">
        <v>35580</v>
      </c>
      <c r="X371" t="s">
        <v>2704</v>
      </c>
      <c r="Y371">
        <v>2</v>
      </c>
      <c r="Z371"/>
    </row>
    <row r="372" spans="1:26" s="16" customFormat="1" hidden="1" x14ac:dyDescent="0.3">
      <c r="B372"/>
      <c r="C372" s="1"/>
      <c r="D372" s="2"/>
      <c r="E372"/>
      <c r="F372"/>
      <c r="G372"/>
      <c r="H372"/>
      <c r="I372" s="3"/>
      <c r="J372"/>
      <c r="K372"/>
      <c r="L372"/>
      <c r="M372"/>
      <c r="N372" t="s">
        <v>213</v>
      </c>
      <c r="O372" s="12"/>
      <c r="P372" s="12"/>
      <c r="Q372" s="12"/>
      <c r="R372" s="12"/>
      <c r="S372" s="12"/>
      <c r="T372"/>
      <c r="U372"/>
      <c r="V372"/>
      <c r="W372">
        <v>35580</v>
      </c>
      <c r="X372" t="s">
        <v>2705</v>
      </c>
      <c r="Y372">
        <v>2</v>
      </c>
      <c r="Z372"/>
    </row>
    <row r="373" spans="1:26" s="16" customFormat="1" hidden="1" x14ac:dyDescent="0.3">
      <c r="B373" s="12"/>
      <c r="C373" s="58"/>
      <c r="D373" s="52"/>
      <c r="E373" s="12"/>
      <c r="F373" s="12"/>
      <c r="G373" s="12"/>
      <c r="H373" s="12"/>
      <c r="I373" s="51"/>
      <c r="J373" s="12"/>
      <c r="K373" s="12"/>
      <c r="L373" s="12"/>
      <c r="M373" s="12"/>
      <c r="N373" s="12"/>
      <c r="O373" s="12"/>
      <c r="P373" s="12"/>
      <c r="Q373"/>
      <c r="R373"/>
      <c r="S373" s="2"/>
      <c r="T373" s="12"/>
      <c r="U373" s="12"/>
      <c r="V373" s="12"/>
      <c r="W373" s="12"/>
      <c r="X373" s="12"/>
      <c r="Y373" s="12"/>
      <c r="Z373" s="12"/>
    </row>
    <row r="374" spans="1:26" hidden="1" x14ac:dyDescent="0.3">
      <c r="B374" s="12"/>
      <c r="C374" s="58"/>
      <c r="D374" s="52"/>
      <c r="E374" s="12"/>
      <c r="F374" s="12"/>
      <c r="G374" s="12"/>
      <c r="H374" s="12"/>
      <c r="I374" s="51"/>
      <c r="J374" s="12"/>
      <c r="K374" s="12"/>
      <c r="L374" s="12"/>
      <c r="M374" s="12"/>
      <c r="N374" s="12"/>
      <c r="O374" s="12"/>
      <c r="P374" s="12"/>
      <c r="T374" s="12"/>
      <c r="U374" s="12"/>
      <c r="V374" s="12"/>
      <c r="W374" s="12"/>
      <c r="X374" s="12"/>
      <c r="Y374" s="12"/>
      <c r="Z374" s="12"/>
    </row>
    <row r="378" spans="1:26" x14ac:dyDescent="0.3">
      <c r="O378" t="s">
        <v>2706</v>
      </c>
      <c r="Q378" s="59" t="s">
        <v>2707</v>
      </c>
      <c r="R378" s="60" t="s">
        <v>2708</v>
      </c>
      <c r="S378" s="61" t="s">
        <v>32</v>
      </c>
      <c r="T378" s="62" t="s">
        <v>2709</v>
      </c>
    </row>
    <row r="379" spans="1:26" x14ac:dyDescent="0.3">
      <c r="O379" s="2" t="s">
        <v>39</v>
      </c>
      <c r="P379">
        <f>COUNTIFS(Q2:Q374,"chevalier")</f>
        <v>228</v>
      </c>
      <c r="R379" s="3">
        <v>5</v>
      </c>
      <c r="S379" s="3">
        <f>COUNTIF(S4:S284,"rennes")</f>
        <v>164</v>
      </c>
      <c r="T379" s="3">
        <f>COUNTIF(S2:S284,"saint-malo")</f>
        <v>89</v>
      </c>
      <c r="U379">
        <f>SUBTOTAL(9,R379:T379)</f>
        <v>258</v>
      </c>
    </row>
    <row r="380" spans="1:26" x14ac:dyDescent="0.3">
      <c r="O380" s="2" t="s">
        <v>174</v>
      </c>
      <c r="P380">
        <f>COUNTIFS(Q2:Q375,"officier")</f>
        <v>41</v>
      </c>
      <c r="Q380" s="63">
        <v>4</v>
      </c>
      <c r="R380" s="3">
        <v>1</v>
      </c>
      <c r="S380" s="64">
        <v>22</v>
      </c>
      <c r="T380" s="65">
        <v>13</v>
      </c>
      <c r="U380">
        <f>SUBTOTAL(9,Q380:T380)</f>
        <v>40</v>
      </c>
    </row>
    <row r="381" spans="1:26" x14ac:dyDescent="0.3">
      <c r="O381" s="2" t="s">
        <v>114</v>
      </c>
      <c r="P381">
        <v>6</v>
      </c>
      <c r="Q381" s="63"/>
      <c r="R381" s="3"/>
      <c r="S381" s="64">
        <v>4</v>
      </c>
      <c r="T381" s="66">
        <v>2</v>
      </c>
      <c r="U381">
        <f>SUBTOTAL(9,Q381:T381)</f>
        <v>6</v>
      </c>
    </row>
    <row r="382" spans="1:26" x14ac:dyDescent="0.3">
      <c r="O382" s="2" t="s">
        <v>31</v>
      </c>
      <c r="P382">
        <f>COUNTIFS(Q2:Q377,"symphatisant")</f>
        <v>5</v>
      </c>
      <c r="Q382" s="63"/>
      <c r="R382" s="3"/>
      <c r="S382" s="64">
        <v>4</v>
      </c>
      <c r="T382" s="66"/>
      <c r="U382">
        <f>SUBTOTAL(9,Q382:T382)</f>
        <v>4</v>
      </c>
    </row>
    <row r="383" spans="1:26" x14ac:dyDescent="0.3">
      <c r="P383" s="67">
        <f>SUBTOTAL(9,P379:P382)</f>
        <v>280</v>
      </c>
      <c r="Q383" s="68">
        <f>SUBTOTAL(9,Q379:Q382)</f>
        <v>4</v>
      </c>
      <c r="R383" s="69">
        <f>SUBTOTAL(9,R379:R382)</f>
        <v>6</v>
      </c>
      <c r="S383" s="69">
        <f>SUBTOTAL(9,S379:S382)</f>
        <v>194</v>
      </c>
      <c r="T383" s="70">
        <f>SUBTOTAL(9,T379:T381)</f>
        <v>104</v>
      </c>
      <c r="U383">
        <f>SUBTOTAL(9,Q383:T383)</f>
        <v>0</v>
      </c>
    </row>
    <row r="387" spans="15:17" x14ac:dyDescent="0.3">
      <c r="O387" t="s">
        <v>2710</v>
      </c>
    </row>
    <row r="388" spans="15:17" x14ac:dyDescent="0.3">
      <c r="O388" s="2" t="s">
        <v>2711</v>
      </c>
      <c r="P388">
        <f>COUNTIFS(R2:R374,"1")</f>
        <v>18</v>
      </c>
      <c r="Q388">
        <f>Q383</f>
        <v>4</v>
      </c>
    </row>
    <row r="389" spans="15:17" x14ac:dyDescent="0.3">
      <c r="O389" s="2" t="s">
        <v>2712</v>
      </c>
      <c r="P389">
        <f>COUNTIFS(R2:R294,"2")</f>
        <v>9</v>
      </c>
      <c r="Q389">
        <f>R383</f>
        <v>6</v>
      </c>
    </row>
    <row r="390" spans="15:17" x14ac:dyDescent="0.3">
      <c r="O390" s="2" t="s">
        <v>2713</v>
      </c>
      <c r="P390">
        <f>COUNTIFS(R2:R282,"3")</f>
        <v>164</v>
      </c>
      <c r="Q390">
        <f>S383</f>
        <v>194</v>
      </c>
    </row>
    <row r="391" spans="15:17" x14ac:dyDescent="0.3">
      <c r="O391" s="2" t="s">
        <v>2714</v>
      </c>
      <c r="P391">
        <f>COUNTIFS(R2:R294,"4")</f>
        <v>89</v>
      </c>
      <c r="Q391">
        <f>T383</f>
        <v>104</v>
      </c>
    </row>
    <row r="392" spans="15:17" x14ac:dyDescent="0.3">
      <c r="O392" s="2"/>
      <c r="P392">
        <f>SUBTOTAL(9,P388:P391)</f>
        <v>280</v>
      </c>
      <c r="Q392">
        <f>SUBTOTAL(9,Q388:Q391)</f>
        <v>308</v>
      </c>
    </row>
  </sheetData>
  <autoFilter ref="B1:Z374" xr:uid="{8C01CCCC-F4EB-48E6-B778-968FB4B94498}">
    <filterColumn colId="11">
      <customFilters>
        <customFilter operator="notEqual" val=" "/>
      </customFilters>
    </filterColumn>
    <filterColumn colId="17">
      <filters>
        <filter val="Saint-Malo"/>
      </filters>
    </filterColumn>
    <sortState xmlns:xlrd2="http://schemas.microsoft.com/office/spreadsheetml/2017/richdata2" ref="B2:Z374">
      <sortCondition ref="C1:C374"/>
    </sortState>
  </autoFilter>
  <hyperlinks>
    <hyperlink ref="M136" r:id="rId1" xr:uid="{1893C8D6-8760-47FC-B0B4-44BE7B161DD6}"/>
    <hyperlink ref="M194" r:id="rId2" xr:uid="{7DD4C71D-5544-4ED0-850C-719427132CAE}"/>
    <hyperlink ref="M110" r:id="rId3" xr:uid="{554BDD87-3AE1-43EC-944F-FBDD96EEF82C}"/>
    <hyperlink ref="M109" r:id="rId4" xr:uid="{FC5F82E7-360A-42D8-950E-5CD2DB520BC3}"/>
    <hyperlink ref="M88" r:id="rId5" xr:uid="{56AB6A9A-A360-4390-A95A-F6F7AEC8EF9B}"/>
    <hyperlink ref="M124" r:id="rId6" xr:uid="{E20BA615-440B-46BD-AFB0-A23BA036829D}"/>
    <hyperlink ref="M139" r:id="rId7" xr:uid="{B8580109-7900-43FD-A71B-41E00DBBFBE2}"/>
    <hyperlink ref="H173" r:id="rId8" xr:uid="{0CF4F09E-830A-4B56-83EA-174D5CD6BDF9}"/>
    <hyperlink ref="G189" r:id="rId9" xr:uid="{822BFE46-DFEB-4FC9-9523-04DE738F308E}"/>
    <hyperlink ref="M197" r:id="rId10" xr:uid="{B8362A8B-6772-4E8D-BBAD-9DBA4A7A2681}"/>
    <hyperlink ref="M229" r:id="rId11" xr:uid="{78830022-F213-40BF-AC4E-FF2DF0F50A91}"/>
    <hyperlink ref="M283" r:id="rId12" xr:uid="{F4B7C1AE-8EDC-4DC6-AD42-FD96D3BC6488}"/>
    <hyperlink ref="M189" r:id="rId13" xr:uid="{C88AA8B8-2393-4220-A08F-ED6279CE830A}"/>
    <hyperlink ref="M98" r:id="rId14" xr:uid="{6A217589-626A-439F-912F-104C8D2578C0}"/>
    <hyperlink ref="M36" r:id="rId15" xr:uid="{4598F7D7-A6C6-411D-9E7D-2555F8DF77BA}"/>
    <hyperlink ref="M120" r:id="rId16" xr:uid="{A34BEED1-B16D-45B1-BC71-CD52FC66EAA4}"/>
    <hyperlink ref="M200" r:id="rId17" display="ernest.martin@wanadoo.fr" xr:uid="{26C84059-AAA9-4E31-9D86-220516226935}"/>
    <hyperlink ref="M271" r:id="rId18" xr:uid="{4B349D80-F7AA-43D1-9EA4-E323A1E24E92}"/>
    <hyperlink ref="M231" r:id="rId19" xr:uid="{48917DE2-71A3-427C-AF98-5AB44F35418D}"/>
    <hyperlink ref="M67" r:id="rId20" display="mailto:r.chiffoleau@apc35.org" xr:uid="{8AE6DE4B-BD0B-45BF-B9E5-F362AC53E648}"/>
    <hyperlink ref="M113" r:id="rId21" xr:uid="{C83659E0-1F8F-4444-BA04-E3C06E7AAF6C}"/>
    <hyperlink ref="M275" r:id="rId22" xr:uid="{B8056600-E465-45F2-AB31-4A9EB7B7B57D}"/>
    <hyperlink ref="M128" r:id="rId23" xr:uid="{72EB553F-DDCA-478F-B6FE-E4400C2046F3}"/>
    <hyperlink ref="M61" r:id="rId24" xr:uid="{72A50361-6BFD-42AB-8BE8-B0D787D52C3E}"/>
    <hyperlink ref="M155" r:id="rId25" xr:uid="{CBABCBFC-9C77-4EA1-93D9-08661FD99F05}"/>
    <hyperlink ref="M208" r:id="rId26" xr:uid="{484B26EE-D2FA-412C-A1EC-4105F8609639}"/>
    <hyperlink ref="M177" r:id="rId27" xr:uid="{F76AE9D5-50DF-47B4-9E1F-D69A2D107BFD}"/>
    <hyperlink ref="M215" r:id="rId28" xr:uid="{713B7025-364F-4726-A847-910EA2F64A91}"/>
    <hyperlink ref="M261" r:id="rId29" display="mailto:nukuhiva69@hotmail.com" xr:uid="{BDB3B77A-FEC3-425F-9E66-95D380B87697}"/>
    <hyperlink ref="M182" r:id="rId30" xr:uid="{18C4F3F1-5D07-4F63-89FC-DB971E45B9FC}"/>
    <hyperlink ref="M25" r:id="rId31" xr:uid="{5A306326-1E4C-4FBD-B640-2BBB87C3B1EB}"/>
    <hyperlink ref="M168" r:id="rId32" display="mailto:jacques.c.lechevallier@gmail.com" xr:uid="{8B97366E-23B7-4E7F-B7EB-B4B7537F73BF}"/>
    <hyperlink ref="M205" r:id="rId33" display="mailto:cyrille.lechowicz@gmail.com" xr:uid="{B23A5B28-32B9-4E58-A0E7-C58E42B5A246}"/>
    <hyperlink ref="M112" r:id="rId34" display="mailto:benedicte.gosselin.avocat@gmail.com" xr:uid="{6ED7AD90-7D4D-48BB-A094-4F756D9EC61D}"/>
    <hyperlink ref="M279" r:id="rId35" xr:uid="{07245BB6-5517-4927-9E87-EE87115897B6}"/>
    <hyperlink ref="M210" r:id="rId36" display="mailto:morice.mariechristine@orange.fr" xr:uid="{43676934-4D81-420B-9E32-FE2607FBCB70}"/>
  </hyperlinks>
  <pageMargins left="0.7" right="0.7" top="0.75" bottom="0.75" header="0.3" footer="0.3"/>
  <pageSetup paperSize="9" orientation="portrait" horizontalDpi="4294967293" verticalDpi="0" r:id="rId37"/>
  <drawing r:id="rId38"/>
  <legacyDrawing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035-com adherent-20231007reper</vt:lpstr>
      <vt:lpstr>'035-com adherent-20231007reper'!Zone_d_impression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Lefebvre-Dupuy</dc:creator>
  <cp:lastModifiedBy>Patrick Lefebvre-Dupuy</cp:lastModifiedBy>
  <dcterms:created xsi:type="dcterms:W3CDTF">2025-01-28T18:19:44Z</dcterms:created>
  <dcterms:modified xsi:type="dcterms:W3CDTF">2025-01-28T18:22:26Z</dcterms:modified>
</cp:coreProperties>
</file>